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020" windowHeight="4950" activeTab="1"/>
  </bookViews>
  <sheets>
    <sheet name="Basal Area" sheetId="1" r:id="rId1"/>
    <sheet name="Wildlifetree data" sheetId="2" r:id="rId2"/>
    <sheet name="Tree DBH" sheetId="3" r:id="rId3"/>
    <sheet name="SIE, CC" sheetId="4" r:id="rId4"/>
    <sheet name="Veg Types " sheetId="5" r:id="rId5"/>
    <sheet name="Veg layers" sheetId="6" r:id="rId6"/>
  </sheets>
  <definedNames/>
  <calcPr fullCalcOnLoad="1"/>
</workbook>
</file>

<file path=xl/sharedStrings.xml><?xml version="1.0" encoding="utf-8"?>
<sst xmlns="http://schemas.openxmlformats.org/spreadsheetml/2006/main" count="1589" uniqueCount="135">
  <si>
    <t>polygon ID</t>
  </si>
  <si>
    <t>CountOfPlot No</t>
  </si>
  <si>
    <t>p1</t>
  </si>
  <si>
    <t>p2</t>
  </si>
  <si>
    <t>p3</t>
  </si>
  <si>
    <t>p4</t>
  </si>
  <si>
    <t>No. of plots per poly</t>
  </si>
  <si>
    <t>Species</t>
  </si>
  <si>
    <t>SumOflive prism count</t>
  </si>
  <si>
    <t>SumOfdead prism count</t>
  </si>
  <si>
    <t>Cw</t>
  </si>
  <si>
    <t>Ep</t>
  </si>
  <si>
    <t>Fd</t>
  </si>
  <si>
    <t>Lw</t>
  </si>
  <si>
    <t>Py</t>
  </si>
  <si>
    <t>Acergla</t>
  </si>
  <si>
    <t>Pl</t>
  </si>
  <si>
    <t xml:space="preserve"> </t>
  </si>
  <si>
    <r>
      <t>basal area per poly in m</t>
    </r>
    <r>
      <rPr>
        <vertAlign val="superscript"/>
        <sz val="10"/>
        <rFont val="Arial"/>
        <family val="2"/>
      </rPr>
      <t>2</t>
    </r>
  </si>
  <si>
    <t>DBH</t>
  </si>
  <si>
    <t>vigour</t>
  </si>
  <si>
    <t>At</t>
  </si>
  <si>
    <t>ALNUINC</t>
  </si>
  <si>
    <t>Layer</t>
  </si>
  <si>
    <t>SumOfCover</t>
  </si>
  <si>
    <t>B1</t>
  </si>
  <si>
    <t>B2</t>
  </si>
  <si>
    <t>C</t>
  </si>
  <si>
    <t>veg layer covers</t>
  </si>
  <si>
    <t>Plots per Polygon</t>
  </si>
  <si>
    <t>A</t>
  </si>
  <si>
    <r>
      <t>15 plots x 100m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=1500m</t>
    </r>
    <r>
      <rPr>
        <vertAlign val="superscript"/>
        <sz val="10"/>
        <rFont val="Arial"/>
        <family val="2"/>
      </rPr>
      <t>2</t>
    </r>
  </si>
  <si>
    <t>Polygon1 Stems/ha</t>
  </si>
  <si>
    <r>
      <t>10000m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/1500m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</si>
  <si>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5 plots x 100m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=500m</t>
    </r>
    <r>
      <rPr>
        <vertAlign val="superscript"/>
        <sz val="10"/>
        <rFont val="Arial"/>
        <family val="2"/>
      </rPr>
      <t>2</t>
    </r>
  </si>
  <si>
    <r>
      <t>10000m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/500m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</si>
  <si>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Polygon 2 stems/ha</t>
  </si>
  <si>
    <r>
      <t>8 plots x 100m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=800m</t>
    </r>
    <r>
      <rPr>
        <vertAlign val="superscript"/>
        <sz val="10"/>
        <rFont val="Arial"/>
        <family val="2"/>
      </rPr>
      <t>2</t>
    </r>
  </si>
  <si>
    <r>
      <t>10000m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/800m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</si>
  <si>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Polygon 3 stems/ha</t>
  </si>
  <si>
    <r>
      <t>4 plots x 100m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=400m</t>
    </r>
    <r>
      <rPr>
        <vertAlign val="superscript"/>
        <sz val="10"/>
        <rFont val="Arial"/>
        <family val="2"/>
      </rPr>
      <t>2</t>
    </r>
  </si>
  <si>
    <r>
      <t>10000m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</si>
  <si>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Polygon 4 stems/ha</t>
  </si>
  <si>
    <t>Cover layer</t>
  </si>
  <si>
    <t>Densiometer count</t>
  </si>
  <si>
    <t>Polygon ID</t>
  </si>
  <si>
    <t>SumOfwildlife tree/ha</t>
  </si>
  <si>
    <t>SumOfwildlife tree rank</t>
  </si>
  <si>
    <t>SumOfSnow intercept efficiency</t>
  </si>
  <si>
    <t>SumOfconcealment cover</t>
  </si>
  <si>
    <t>Plot No</t>
  </si>
  <si>
    <t>Cover</t>
  </si>
  <si>
    <t>a1</t>
  </si>
  <si>
    <t>A1</t>
  </si>
  <si>
    <t>A2</t>
  </si>
  <si>
    <t>A3</t>
  </si>
  <si>
    <t>a2</t>
  </si>
  <si>
    <t>a3</t>
  </si>
  <si>
    <t>lw</t>
  </si>
  <si>
    <t>a4</t>
  </si>
  <si>
    <t>physmal</t>
  </si>
  <si>
    <t>Amelaln</t>
  </si>
  <si>
    <t>Holdisc</t>
  </si>
  <si>
    <t>mahaqui</t>
  </si>
  <si>
    <t>Pteaqui</t>
  </si>
  <si>
    <t>Rosanoo</t>
  </si>
  <si>
    <t>Symalbu</t>
  </si>
  <si>
    <t>Alncris</t>
  </si>
  <si>
    <t>Moss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</si>
  <si>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</si>
  <si>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</si>
  <si>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</si>
  <si>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</si>
  <si>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</si>
  <si>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</si>
  <si>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</si>
  <si>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</si>
  <si>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</si>
  <si>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Ceasang</t>
  </si>
  <si>
    <t>D4</t>
  </si>
  <si>
    <t>E1</t>
  </si>
  <si>
    <t>Mahaqui</t>
  </si>
  <si>
    <t>Salix</t>
  </si>
  <si>
    <t>E2</t>
  </si>
  <si>
    <t>Xc</t>
  </si>
  <si>
    <t>E3</t>
  </si>
  <si>
    <t>Corycor</t>
  </si>
  <si>
    <t>Junscop</t>
  </si>
  <si>
    <t>E4</t>
  </si>
  <si>
    <t>F1</t>
  </si>
  <si>
    <t>Chiumbe</t>
  </si>
  <si>
    <t>Linbore</t>
  </si>
  <si>
    <t>Paxmyrs</t>
  </si>
  <si>
    <t>F2</t>
  </si>
  <si>
    <t>Achmill</t>
  </si>
  <si>
    <t>Rosnoot</t>
  </si>
  <si>
    <t>F3</t>
  </si>
  <si>
    <t>Goooblo</t>
  </si>
  <si>
    <t>Paxmers</t>
  </si>
  <si>
    <t>Verthap</t>
  </si>
  <si>
    <t>F4</t>
  </si>
  <si>
    <t>Pacmyrs</t>
  </si>
  <si>
    <t>G1</t>
  </si>
  <si>
    <t>grass</t>
  </si>
  <si>
    <t>Rosgymn</t>
  </si>
  <si>
    <t>G2</t>
  </si>
  <si>
    <t>G3</t>
  </si>
  <si>
    <t>Lp</t>
  </si>
  <si>
    <t>Rosanut</t>
  </si>
  <si>
    <t>G4</t>
  </si>
  <si>
    <t>H1</t>
  </si>
  <si>
    <t>H2</t>
  </si>
  <si>
    <t>H3</t>
  </si>
  <si>
    <t>H4</t>
  </si>
  <si>
    <t>Grass</t>
  </si>
  <si>
    <t>ID</t>
  </si>
  <si>
    <t>plot number</t>
  </si>
  <si>
    <t>Polygon #</t>
  </si>
  <si>
    <t>deer</t>
  </si>
  <si>
    <t>elk</t>
  </si>
  <si>
    <t>hare</t>
  </si>
  <si>
    <t>squirrel</t>
  </si>
  <si>
    <t>grouse</t>
  </si>
  <si>
    <t>other</t>
  </si>
  <si>
    <t>CWD vol</t>
  </si>
  <si>
    <t>CWD decay</t>
  </si>
  <si>
    <t>CWD dbh</t>
  </si>
  <si>
    <t>wildlife tree/ha</t>
  </si>
  <si>
    <t>wildlife tree rank</t>
  </si>
  <si>
    <t>Snow intercept efficiency</t>
  </si>
  <si>
    <t>concealment cover</t>
  </si>
  <si>
    <t>Influences</t>
  </si>
  <si>
    <t>Vegetative</t>
  </si>
  <si>
    <t/>
  </si>
  <si>
    <t>veg/topo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</si>
</sst>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0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wrapText="1"/>
      <protection/>
    </xf>
    <xf numFmtId="0" fontId="1" fillId="0" borderId="0" xfId="21" applyFont="1" applyFill="1" applyBorder="1" applyAlignment="1">
      <alignment horizontal="right" wrapText="1"/>
      <protection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wrapText="1"/>
      <protection/>
    </xf>
    <xf numFmtId="0" fontId="1" fillId="0" borderId="2" xfId="22" applyFont="1" applyFill="1" applyBorder="1" applyAlignment="1">
      <alignment horizontal="right" wrapText="1"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wrapText="1"/>
      <protection/>
    </xf>
    <xf numFmtId="0" fontId="1" fillId="0" borderId="2" xfId="24" applyFont="1" applyFill="1" applyBorder="1" applyAlignment="1">
      <alignment wrapText="1"/>
      <protection/>
    </xf>
    <xf numFmtId="0" fontId="1" fillId="0" borderId="0" xfId="23" applyFont="1" applyFill="1" applyBorder="1" applyAlignment="1">
      <alignment wrapText="1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1" fillId="0" borderId="2" xfId="26" applyFont="1" applyFill="1" applyBorder="1" applyAlignment="1">
      <alignment horizontal="center" wrapText="1"/>
      <protection/>
    </xf>
    <xf numFmtId="0" fontId="1" fillId="0" borderId="5" xfId="26" applyFont="1" applyFill="1" applyBorder="1" applyAlignment="1">
      <alignment horizontal="center"/>
      <protection/>
    </xf>
    <xf numFmtId="0" fontId="1" fillId="0" borderId="6" xfId="26" applyFont="1" applyFill="1" applyBorder="1" applyAlignment="1">
      <alignment horizontal="center" wrapText="1"/>
      <protection/>
    </xf>
    <xf numFmtId="0" fontId="1" fillId="0" borderId="7" xfId="26" applyFont="1" applyFill="1" applyBorder="1" applyAlignment="1">
      <alignment horizontal="center" wrapText="1"/>
      <protection/>
    </xf>
    <xf numFmtId="0" fontId="1" fillId="0" borderId="8" xfId="26" applyFont="1" applyFill="1" applyBorder="1" applyAlignment="1">
      <alignment horizontal="center" wrapText="1"/>
      <protection/>
    </xf>
    <xf numFmtId="0" fontId="1" fillId="2" borderId="1" xfId="28" applyFont="1" applyFill="1" applyBorder="1" applyAlignment="1">
      <alignment horizontal="center"/>
      <protection/>
    </xf>
    <xf numFmtId="0" fontId="1" fillId="0" borderId="2" xfId="28" applyFont="1" applyFill="1" applyBorder="1" applyAlignment="1">
      <alignment wrapText="1"/>
      <protection/>
    </xf>
    <xf numFmtId="0" fontId="1" fillId="0" borderId="2" xfId="28" applyFont="1" applyFill="1" applyBorder="1" applyAlignment="1">
      <alignment horizontal="right" wrapText="1"/>
      <protection/>
    </xf>
    <xf numFmtId="0" fontId="1" fillId="0" borderId="9" xfId="28" applyFont="1" applyFill="1" applyBorder="1" applyAlignment="1">
      <alignment wrapText="1"/>
      <protection/>
    </xf>
    <xf numFmtId="0" fontId="9" fillId="0" borderId="0" xfId="28" applyFont="1" applyFill="1" applyBorder="1" applyAlignment="1">
      <alignment horizontal="center"/>
      <protection/>
    </xf>
    <xf numFmtId="0" fontId="1" fillId="2" borderId="1" xfId="25" applyFont="1" applyFill="1" applyBorder="1" applyAlignment="1">
      <alignment horizontal="center"/>
      <protection/>
    </xf>
    <xf numFmtId="0" fontId="1" fillId="0" borderId="2" xfId="25" applyFont="1" applyFill="1" applyBorder="1" applyAlignment="1">
      <alignment wrapText="1"/>
      <protection/>
    </xf>
    <xf numFmtId="0" fontId="1" fillId="0" borderId="2" xfId="25" applyFont="1" applyFill="1" applyBorder="1" applyAlignment="1">
      <alignment horizontal="right" wrapText="1"/>
      <protection/>
    </xf>
    <xf numFmtId="0" fontId="1" fillId="2" borderId="1" xfId="27" applyFont="1" applyFill="1" applyBorder="1" applyAlignment="1">
      <alignment horizontal="center"/>
      <protection/>
    </xf>
    <xf numFmtId="0" fontId="1" fillId="0" borderId="2" xfId="27" applyFont="1" applyFill="1" applyBorder="1" applyAlignment="1">
      <alignment wrapText="1"/>
      <protection/>
    </xf>
    <xf numFmtId="0" fontId="1" fillId="0" borderId="2" xfId="27" applyFont="1" applyFill="1" applyBorder="1" applyAlignment="1">
      <alignment horizontal="right" wrapText="1"/>
      <protection/>
    </xf>
    <xf numFmtId="0" fontId="1" fillId="0" borderId="10" xfId="26" applyFont="1" applyFill="1" applyBorder="1" applyAlignment="1">
      <alignment horizontal="center" vertical="center" wrapText="1"/>
      <protection/>
    </xf>
    <xf numFmtId="0" fontId="1" fillId="0" borderId="11" xfId="26" applyFont="1" applyFill="1" applyBorder="1" applyAlignment="1">
      <alignment horizontal="center" vertical="center" wrapText="1"/>
      <protection/>
    </xf>
    <xf numFmtId="0" fontId="1" fillId="0" borderId="12" xfId="26" applyFont="1" applyFill="1" applyBorder="1" applyAlignment="1">
      <alignment horizontal="center" vertical="center" wrapText="1"/>
      <protection/>
    </xf>
    <xf numFmtId="0" fontId="1" fillId="0" borderId="13" xfId="26" applyFont="1" applyFill="1" applyBorder="1" applyAlignment="1">
      <alignment horizontal="center" vertical="center" wrapText="1"/>
      <protection/>
    </xf>
    <xf numFmtId="0" fontId="1" fillId="0" borderId="0" xfId="28">
      <alignment/>
      <protection/>
    </xf>
    <xf numFmtId="2" fontId="1" fillId="0" borderId="2" xfId="28" applyNumberFormat="1" applyFont="1" applyFill="1" applyBorder="1" applyAlignment="1">
      <alignment horizontal="right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Normal_Sheet3" xfId="23"/>
    <cellStyle name="Normal_Sheet5" xfId="24"/>
    <cellStyle name="Normal_SIE, CC" xfId="25"/>
    <cellStyle name="Normal_Veg layers" xfId="26"/>
    <cellStyle name="Normal_Veg Types " xfId="27"/>
    <cellStyle name="Normal_Wildlifetree data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Stems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'Wildlifetree data'!$A$2:$A$5</c:f>
              <c:strCache/>
            </c:strRef>
          </c:cat>
          <c:val>
            <c:numRef>
              <c:f>'Wildlifetree data'!$B$2:$B$5</c:f>
              <c:numCache/>
            </c:numRef>
          </c:val>
        </c:ser>
        <c:axId val="39847919"/>
        <c:axId val="23086952"/>
      </c:barChart>
      <c:catAx>
        <c:axId val="3984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Polygon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86952"/>
        <c:crosses val="autoZero"/>
        <c:auto val="1"/>
        <c:lblOffset val="100"/>
        <c:noMultiLvlLbl val="0"/>
      </c:catAx>
      <c:valAx>
        <c:axId val="23086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Wildlife Trees/ha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479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'Wildlifetree data'!$A$9:$A$12</c:f>
              <c:strCache/>
            </c:strRef>
          </c:cat>
          <c:val>
            <c:numRef>
              <c:f>'Wildlifetree data'!$B$9:$B$12</c:f>
              <c:numCache/>
            </c:numRef>
          </c:val>
        </c:ser>
        <c:axId val="6455977"/>
        <c:axId val="58103794"/>
      </c:barChart>
      <c:catAx>
        <c:axId val="645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Polygon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03794"/>
        <c:crosses val="autoZero"/>
        <c:auto val="1"/>
        <c:lblOffset val="100"/>
        <c:noMultiLvlLbl val="0"/>
      </c:catAx>
      <c:valAx>
        <c:axId val="58103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55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 2 stems/ha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'Tree DBH'!$H$22</c:f>
              <c:strCache>
                <c:ptCount val="1"/>
                <c:pt idx="0">
                  <c:v>Cw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DBH'!$G$23:$G$36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DBH'!$H$23:$H$36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'Tree DBH'!$I$22</c:f>
              <c:strCache>
                <c:ptCount val="1"/>
                <c:pt idx="0">
                  <c:v>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DBH'!$G$23:$G$36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DBH'!$I$23:$I$36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'Tree DBH'!$J$22</c:f>
              <c:strCache>
                <c:ptCount val="1"/>
                <c:pt idx="0">
                  <c:v>Fd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DBH'!$G$23:$G$36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DBH'!$J$23:$J$36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'Tree DBH'!$K$22</c:f>
              <c:strCache>
                <c:ptCount val="1"/>
                <c:pt idx="0">
                  <c:v>Py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DBH'!$G$23:$G$36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DBH'!$K$23:$K$36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'Tree DBH'!$L$22</c:f>
              <c:strCache>
                <c:ptCount val="1"/>
                <c:pt idx="0">
                  <c:v>Lw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DBH'!$G$23:$G$36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3172099"/>
        <c:axId val="8786844"/>
      </c:barChart>
      <c:catAx>
        <c:axId val="53172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86844"/>
        <c:crosses val="autoZero"/>
        <c:auto val="1"/>
        <c:lblOffset val="100"/>
        <c:noMultiLvlLbl val="0"/>
      </c:catAx>
      <c:valAx>
        <c:axId val="8786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72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 1 stems/ha</a:t>
            </a:r>
          </a:p>
        </c:rich>
      </c:tx>
      <c:layout>
        <c:manualLayout>
          <c:xMode val="factor"/>
          <c:yMode val="factor"/>
          <c:x val="-0.002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975"/>
          <c:w val="0.8195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'Tree DBH'!$H$3</c:f>
              <c:strCache>
                <c:ptCount val="1"/>
                <c:pt idx="0">
                  <c:v>Cw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DBH'!$H$4:$H$17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'Tree DBH'!$I$3</c:f>
              <c:strCache>
                <c:ptCount val="1"/>
                <c:pt idx="0">
                  <c:v>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DBH'!$I$4:$I$17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'Tree DBH'!$J$3</c:f>
              <c:strCache>
                <c:ptCount val="1"/>
                <c:pt idx="0">
                  <c:v>Fd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DBH'!$J$4:$J$17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'Tree DBH'!$K$3</c:f>
              <c:strCache>
                <c:ptCount val="1"/>
                <c:pt idx="0">
                  <c:v>Lw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DBH'!$K$4:$K$17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'Tree DBH'!$L$3</c:f>
              <c:strCache>
                <c:ptCount val="1"/>
                <c:pt idx="0">
                  <c:v>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DBH'!$L$4:$L$17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'Tree DBH'!$M$3</c:f>
              <c:strCache>
                <c:ptCount val="1"/>
                <c:pt idx="0">
                  <c:v>Py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DBH'!$G$4:$G$17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DBH'!$M$4:$M$17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1972733"/>
        <c:axId val="40645734"/>
      </c:barChart>
      <c:catAx>
        <c:axId val="11972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45734"/>
        <c:crosses val="autoZero"/>
        <c:auto val="1"/>
        <c:lblOffset val="100"/>
        <c:noMultiLvlLbl val="0"/>
      </c:catAx>
      <c:valAx>
        <c:axId val="4064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72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 3 stems/ha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'Tree DBH'!$H$41</c:f>
              <c:strCache>
                <c:ptCount val="1"/>
                <c:pt idx="0">
                  <c:v>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DBH'!$G$42:$G$55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DBH'!$H$42:$H$55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'Tree DBH'!$I$41</c:f>
              <c:strCache>
                <c:ptCount val="1"/>
                <c:pt idx="0">
                  <c:v>Fd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DBH'!$G$42:$G$55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DBH'!$I$42:$I$55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'Tree DBH'!$J$41</c:f>
              <c:strCache>
                <c:ptCount val="1"/>
                <c:pt idx="0">
                  <c:v>Py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DBH'!$G$42:$G$55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DBH'!$J$42:$J$55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0267287"/>
        <c:axId val="3970128"/>
      </c:barChart>
      <c:catAx>
        <c:axId val="30267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0128"/>
        <c:crosses val="autoZero"/>
        <c:auto val="1"/>
        <c:lblOffset val="100"/>
        <c:noMultiLvlLbl val="0"/>
      </c:catAx>
      <c:valAx>
        <c:axId val="397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67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Polygon 4 stems/ha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'Tree DBH'!$H$60</c:f>
              <c:strCache>
                <c:ptCount val="1"/>
                <c:pt idx="0">
                  <c:v>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DBH'!$G$61:$G$74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DBH'!$H$61:$H$74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'Tree DBH'!$I$60</c:f>
              <c:strCache>
                <c:ptCount val="1"/>
                <c:pt idx="0">
                  <c:v>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DBH'!$G$61:$G$74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DBH'!$I$61:$I$74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'Tree DBH'!$J$60</c:f>
              <c:strCache>
                <c:ptCount val="1"/>
                <c:pt idx="0">
                  <c:v>Fd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DBH'!$G$61:$G$74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DBH'!$J$61:$J$74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'Tree DBH'!$K$60</c:f>
              <c:strCache>
                <c:ptCount val="1"/>
                <c:pt idx="0">
                  <c:v>Py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'Tree DBH'!$G$61:$G$74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'Tree DBH'!$K$61:$K$74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5731153"/>
        <c:axId val="53144922"/>
      </c:barChart>
      <c:catAx>
        <c:axId val="3573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44922"/>
        <c:crosses val="autoZero"/>
        <c:auto val="1"/>
        <c:lblOffset val="100"/>
        <c:noMultiLvlLbl val="0"/>
      </c:catAx>
      <c:valAx>
        <c:axId val="5314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3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'SIE, CC'!$A$9:$A$12</c:f>
              <c:strCache/>
            </c:strRef>
          </c:cat>
          <c:val>
            <c:numRef>
              <c:f>'SIE, CC'!$C$9:$C$12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542251"/>
        <c:axId val="9771396"/>
      </c:barChart>
      <c:catAx>
        <c:axId val="8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Polygon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71396"/>
        <c:crosses val="autoZero"/>
        <c:auto val="1"/>
        <c:lblOffset val="100"/>
        <c:noMultiLvlLbl val="0"/>
      </c:catAx>
      <c:valAx>
        <c:axId val="977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Concealment Cover(m)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4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'SIE, CC'!$A$9:$A$12</c:f>
              <c:strCache/>
            </c:strRef>
          </c:cat>
          <c:val>
            <c:numRef>
              <c:f>'SIE, CC'!$B$9:$B$12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833701"/>
        <c:axId val="53285582"/>
      </c:barChart>
      <c:catAx>
        <c:axId val="20833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Polygon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85582"/>
        <c:crosses val="autoZero"/>
        <c:auto val="1"/>
        <c:lblOffset val="100"/>
        <c:noMultiLvlLbl val="0"/>
      </c:catAx>
      <c:valAx>
        <c:axId val="53285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Snow Intercept Efficiency(%)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337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'Veg layers'!$B$3</c:f>
              <c:strCache>
                <c:ptCount val="1"/>
                <c:pt idx="0">
                  <c:v>p1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'Veg layers'!$C$15:$C$18</c:f>
              <c:strCache/>
            </c:strRef>
          </c:cat>
          <c:val>
            <c:numRef>
              <c:f>'Veg layers'!$D$3:$D$6</c:f>
              <c:numCache/>
            </c:numRef>
          </c:val>
        </c:ser>
        <c:ser>
          <c:idx val="1"/>
          <c:order val="1"/>
          <c:tx>
            <c:strRef>
              <c:f>'Veg layers'!$B$7</c:f>
              <c:strCache>
                <c:ptCount val="1"/>
                <c:pt idx="0">
                  <c:v>p2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'Veg layers'!$C$15:$C$18</c:f>
              <c:strCache/>
            </c:strRef>
          </c:cat>
          <c:val>
            <c:numRef>
              <c:f>'Veg layers'!$D$7:$D$10</c:f>
              <c:numCache/>
            </c:numRef>
          </c:val>
        </c:ser>
        <c:ser>
          <c:idx val="2"/>
          <c:order val="2"/>
          <c:tx>
            <c:strRef>
              <c:f>'Veg layers'!$B$11</c:f>
              <c:strCache>
                <c:ptCount val="1"/>
                <c:pt idx="0">
                  <c:v>p3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'Veg layers'!$C$15:$C$18</c:f>
              <c:strCache/>
            </c:strRef>
          </c:cat>
          <c:val>
            <c:numRef>
              <c:f>'Veg layers'!$D$11:$D$14</c:f>
              <c:numCache/>
            </c:numRef>
          </c:val>
        </c:ser>
        <c:ser>
          <c:idx val="3"/>
          <c:order val="3"/>
          <c:tx>
            <c:strRef>
              <c:f>'Veg layers'!$B$15</c:f>
              <c:strCache>
                <c:ptCount val="1"/>
                <c:pt idx="0">
                  <c:v>p4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'Veg layers'!$C$15:$C$18</c:f>
              <c:strCache/>
            </c:strRef>
          </c:cat>
          <c:val>
            <c:numRef>
              <c:f>'Veg layers'!$D$15:$D$18</c:f>
              <c:numCache/>
            </c:numRef>
          </c:val>
        </c:ser>
        <c:axId val="9808191"/>
        <c:axId val="21164856"/>
      </c:barChart>
      <c:catAx>
        <c:axId val="9808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Vegetation Layer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4856"/>
        <c:crosses val="autoZero"/>
        <c:auto val="1"/>
        <c:lblOffset val="100"/>
        <c:noMultiLvlLbl val="0"/>
      </c:catAx>
      <c:valAx>
        <c:axId val="21164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Cover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08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8</xdr:row>
      <xdr:rowOff>57150</xdr:rowOff>
    </xdr:from>
    <xdr:to>
      <xdr:col>8</xdr:col>
      <xdr:colOff>28575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809875" y="13525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26</xdr:row>
      <xdr:rowOff>66675</xdr:rowOff>
    </xdr:from>
    <xdr:to>
      <xdr:col>7</xdr:col>
      <xdr:colOff>514350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2686050" y="4276725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20</xdr:row>
      <xdr:rowOff>28575</xdr:rowOff>
    </xdr:from>
    <xdr:to>
      <xdr:col>21</xdr:col>
      <xdr:colOff>114300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8239125" y="329565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1</xdr:row>
      <xdr:rowOff>28575</xdr:rowOff>
    </xdr:from>
    <xdr:to>
      <xdr:col>21</xdr:col>
      <xdr:colOff>133350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8258175" y="190500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323850</xdr:colOff>
      <xdr:row>38</xdr:row>
      <xdr:rowOff>114300</xdr:rowOff>
    </xdr:from>
    <xdr:to>
      <xdr:col>21</xdr:col>
      <xdr:colOff>133350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8248650" y="6334125"/>
        <a:ext cx="46863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333375</xdr:colOff>
      <xdr:row>58</xdr:row>
      <xdr:rowOff>0</xdr:rowOff>
    </xdr:from>
    <xdr:to>
      <xdr:col>21</xdr:col>
      <xdr:colOff>142875</xdr:colOff>
      <xdr:row>74</xdr:row>
      <xdr:rowOff>142875</xdr:rowOff>
    </xdr:to>
    <xdr:graphicFrame>
      <xdr:nvGraphicFramePr>
        <xdr:cNvPr id="4" name="Chart 4"/>
        <xdr:cNvGraphicFramePr/>
      </xdr:nvGraphicFramePr>
      <xdr:xfrm>
        <a:off x="8258175" y="9486900"/>
        <a:ext cx="46863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10</xdr:row>
      <xdr:rowOff>95250</xdr:rowOff>
    </xdr:from>
    <xdr:to>
      <xdr:col>7</xdr:col>
      <xdr:colOff>9525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247900" y="1714500"/>
        <a:ext cx="47910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619125</xdr:colOff>
      <xdr:row>8</xdr:row>
      <xdr:rowOff>133350</xdr:rowOff>
    </xdr:from>
    <xdr:to>
      <xdr:col>5</xdr:col>
      <xdr:colOff>381000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1847850" y="1428750"/>
        <a:ext cx="43434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95250</xdr:rowOff>
    </xdr:from>
    <xdr:to>
      <xdr:col>10</xdr:col>
      <xdr:colOff>47625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886200" y="952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B18" sqref="A14:B18"/>
    </sheetView>
  </sheetViews>
  <sheetFormatPr defaultColWidth="9.140625" defaultRowHeight="12.75"/>
  <cols>
    <col min="1" max="1" width="12.00390625" style="0" customWidth="1"/>
    <col min="2" max="2" width="15.7109375" style="0" customWidth="1"/>
    <col min="3" max="3" width="13.00390625" style="0" customWidth="1"/>
    <col min="4" max="4" width="14.00390625" style="0" customWidth="1"/>
    <col min="5" max="5" width="20.00390625" style="0" customWidth="1"/>
    <col min="6" max="6" width="22.140625" style="0" customWidth="1"/>
    <col min="7" max="7" width="18.28125" style="0" customWidth="1"/>
  </cols>
  <sheetData>
    <row r="2" spans="4:7" ht="14.25">
      <c r="D2" s="1" t="s">
        <v>18</v>
      </c>
      <c r="E2" s="1"/>
      <c r="F2" s="1"/>
      <c r="G2" s="1"/>
    </row>
    <row r="3" spans="4:7" ht="12.75">
      <c r="D3" s="2" t="s">
        <v>0</v>
      </c>
      <c r="E3" s="2" t="s">
        <v>7</v>
      </c>
      <c r="F3" s="2" t="s">
        <v>8</v>
      </c>
      <c r="G3" s="2" t="s">
        <v>9</v>
      </c>
    </row>
    <row r="4" spans="4:7" ht="12.75">
      <c r="D4" s="3" t="s">
        <v>2</v>
      </c>
      <c r="E4" s="3" t="s">
        <v>12</v>
      </c>
      <c r="F4">
        <v>29.666666666666668</v>
      </c>
      <c r="G4">
        <v>2.6666666666666665</v>
      </c>
    </row>
    <row r="5" spans="4:7" ht="12.75">
      <c r="D5" s="3" t="s">
        <v>2</v>
      </c>
      <c r="E5" s="3" t="s">
        <v>10</v>
      </c>
      <c r="F5">
        <v>9.666666666666666</v>
      </c>
      <c r="G5">
        <v>0.6666666666666666</v>
      </c>
    </row>
    <row r="6" spans="4:7" ht="12.75">
      <c r="D6" s="3" t="s">
        <v>2</v>
      </c>
      <c r="E6" s="3" t="s">
        <v>11</v>
      </c>
      <c r="F6">
        <v>3.333333333333333</v>
      </c>
      <c r="G6">
        <v>2</v>
      </c>
    </row>
    <row r="7" spans="4:8" ht="12.75">
      <c r="D7" s="3" t="s">
        <v>2</v>
      </c>
      <c r="E7" s="3" t="s">
        <v>13</v>
      </c>
      <c r="F7">
        <v>1.6666666666666665</v>
      </c>
      <c r="G7">
        <v>0</v>
      </c>
      <c r="H7" t="s">
        <v>17</v>
      </c>
    </row>
    <row r="8" spans="4:7" ht="12.75">
      <c r="D8" s="3" t="s">
        <v>2</v>
      </c>
      <c r="E8" s="3" t="s">
        <v>14</v>
      </c>
      <c r="F8">
        <v>0.6666666666666666</v>
      </c>
      <c r="G8">
        <v>0.3333333333333333</v>
      </c>
    </row>
    <row r="9" spans="4:7" ht="12.75">
      <c r="D9" s="3" t="s">
        <v>3</v>
      </c>
      <c r="E9" s="3" t="s">
        <v>12</v>
      </c>
      <c r="F9">
        <v>21</v>
      </c>
      <c r="G9">
        <v>2</v>
      </c>
    </row>
    <row r="10" spans="4:7" ht="12.75">
      <c r="D10" s="3" t="s">
        <v>3</v>
      </c>
      <c r="E10" s="3" t="s">
        <v>14</v>
      </c>
      <c r="F10">
        <v>8</v>
      </c>
      <c r="G10">
        <v>1</v>
      </c>
    </row>
    <row r="11" spans="4:7" ht="12.75">
      <c r="D11" s="3" t="s">
        <v>3</v>
      </c>
      <c r="E11" s="3" t="s">
        <v>11</v>
      </c>
      <c r="F11">
        <v>4</v>
      </c>
      <c r="G11">
        <v>0</v>
      </c>
    </row>
    <row r="12" spans="4:7" ht="12.75">
      <c r="D12" s="3" t="s">
        <v>3</v>
      </c>
      <c r="E12" s="3" t="s">
        <v>15</v>
      </c>
      <c r="F12">
        <v>0</v>
      </c>
      <c r="G12">
        <v>2</v>
      </c>
    </row>
    <row r="13" spans="1:7" ht="12.75">
      <c r="A13" s="1" t="s">
        <v>6</v>
      </c>
      <c r="B13" s="1"/>
      <c r="D13" s="3" t="s">
        <v>3</v>
      </c>
      <c r="E13" s="3" t="s">
        <v>16</v>
      </c>
      <c r="F13">
        <v>0</v>
      </c>
      <c r="G13">
        <v>1</v>
      </c>
    </row>
    <row r="14" spans="1:7" ht="12.75">
      <c r="A14" s="2" t="s">
        <v>0</v>
      </c>
      <c r="B14" s="2" t="s">
        <v>1</v>
      </c>
      <c r="D14" s="3" t="s">
        <v>4</v>
      </c>
      <c r="E14" s="3" t="s">
        <v>12</v>
      </c>
      <c r="F14">
        <v>18.75</v>
      </c>
      <c r="G14">
        <v>0.625</v>
      </c>
    </row>
    <row r="15" spans="1:7" ht="12.75">
      <c r="A15" s="3" t="s">
        <v>2</v>
      </c>
      <c r="B15" s="4">
        <v>15</v>
      </c>
      <c r="D15" s="3" t="s">
        <v>4</v>
      </c>
      <c r="E15" s="3" t="s">
        <v>14</v>
      </c>
      <c r="F15">
        <v>5.625</v>
      </c>
      <c r="G15">
        <v>0</v>
      </c>
    </row>
    <row r="16" spans="1:7" ht="12.75">
      <c r="A16" s="3" t="s">
        <v>3</v>
      </c>
      <c r="B16" s="4">
        <v>5</v>
      </c>
      <c r="D16" s="3" t="s">
        <v>4</v>
      </c>
      <c r="E16" s="3" t="s">
        <v>11</v>
      </c>
      <c r="F16">
        <v>2.5</v>
      </c>
      <c r="G16">
        <v>0.625</v>
      </c>
    </row>
    <row r="17" spans="1:7" ht="12.75">
      <c r="A17" s="3" t="s">
        <v>4</v>
      </c>
      <c r="B17" s="4">
        <v>8</v>
      </c>
      <c r="D17" s="3" t="s">
        <v>5</v>
      </c>
      <c r="E17" s="3" t="s">
        <v>11</v>
      </c>
      <c r="F17">
        <v>10</v>
      </c>
      <c r="G17">
        <v>1.25</v>
      </c>
    </row>
    <row r="18" spans="1:7" ht="12.75">
      <c r="A18" s="3" t="s">
        <v>5</v>
      </c>
      <c r="B18" s="4">
        <v>4</v>
      </c>
      <c r="D18" s="3" t="s">
        <v>5</v>
      </c>
      <c r="E18" s="3" t="s">
        <v>12</v>
      </c>
      <c r="F18">
        <v>10</v>
      </c>
      <c r="G18">
        <v>0</v>
      </c>
    </row>
    <row r="19" spans="4:7" ht="12.75">
      <c r="D19" s="3" t="s">
        <v>5</v>
      </c>
      <c r="E19" s="3" t="s">
        <v>13</v>
      </c>
      <c r="F19">
        <v>1.25</v>
      </c>
      <c r="G19">
        <v>0</v>
      </c>
    </row>
    <row r="20" spans="4:7" ht="12.75">
      <c r="D20" s="3" t="s">
        <v>5</v>
      </c>
      <c r="E20" s="3" t="s">
        <v>14</v>
      </c>
      <c r="F20">
        <v>1.25</v>
      </c>
      <c r="G20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3">
      <selection activeCell="C28" sqref="C28"/>
    </sheetView>
  </sheetViews>
  <sheetFormatPr defaultColWidth="9.140625" defaultRowHeight="12.75"/>
  <cols>
    <col min="1" max="1" width="12.8515625" style="0" customWidth="1"/>
    <col min="2" max="2" width="24.57421875" style="0" customWidth="1"/>
    <col min="4" max="4" width="14.140625" style="0" customWidth="1"/>
    <col min="5" max="5" width="23.7109375" style="0" customWidth="1"/>
  </cols>
  <sheetData>
    <row r="1" spans="1:5" ht="12.75">
      <c r="A1" s="20" t="s">
        <v>0</v>
      </c>
      <c r="B1" s="20" t="s">
        <v>46</v>
      </c>
      <c r="D1" s="2" t="s">
        <v>0</v>
      </c>
      <c r="E1" s="2" t="s">
        <v>1</v>
      </c>
    </row>
    <row r="2" spans="1:5" ht="12.75">
      <c r="A2" s="21" t="s">
        <v>2</v>
      </c>
      <c r="B2" s="4">
        <v>118.33333333333333</v>
      </c>
      <c r="D2" s="3" t="s">
        <v>2</v>
      </c>
      <c r="E2" s="4">
        <v>15</v>
      </c>
    </row>
    <row r="3" spans="1:5" ht="12.75">
      <c r="A3" s="21" t="s">
        <v>3</v>
      </c>
      <c r="B3" s="4">
        <v>80</v>
      </c>
      <c r="D3" s="3" t="s">
        <v>3</v>
      </c>
      <c r="E3" s="4">
        <v>5</v>
      </c>
    </row>
    <row r="4" spans="1:5" ht="12.75">
      <c r="A4" s="21" t="s">
        <v>4</v>
      </c>
      <c r="B4" s="4">
        <v>115.625</v>
      </c>
      <c r="D4" s="3" t="s">
        <v>4</v>
      </c>
      <c r="E4" s="4">
        <v>8</v>
      </c>
    </row>
    <row r="5" spans="1:5" ht="12.75">
      <c r="A5" s="21" t="s">
        <v>5</v>
      </c>
      <c r="B5" s="4">
        <v>31.25</v>
      </c>
      <c r="D5" s="3" t="s">
        <v>5</v>
      </c>
      <c r="E5" s="4">
        <v>4</v>
      </c>
    </row>
    <row r="8" spans="1:5" ht="12.75">
      <c r="A8" s="20" t="s">
        <v>0</v>
      </c>
      <c r="B8" s="20" t="s">
        <v>47</v>
      </c>
      <c r="D8" s="24"/>
      <c r="E8" s="24"/>
    </row>
    <row r="9" spans="1:5" ht="12.75">
      <c r="A9" s="21" t="s">
        <v>2</v>
      </c>
      <c r="B9" s="4">
        <v>7.4</v>
      </c>
      <c r="D9" s="23"/>
      <c r="E9" s="4"/>
    </row>
    <row r="10" spans="1:5" ht="12.75">
      <c r="A10" s="21" t="s">
        <v>3</v>
      </c>
      <c r="B10" s="22">
        <v>10</v>
      </c>
      <c r="D10" s="21"/>
      <c r="E10" s="4"/>
    </row>
    <row r="11" spans="1:5" ht="12.75">
      <c r="A11" s="21" t="s">
        <v>4</v>
      </c>
      <c r="B11" s="4">
        <v>8</v>
      </c>
      <c r="D11" s="21"/>
      <c r="E11" s="4"/>
    </row>
    <row r="12" spans="1:5" ht="12.75">
      <c r="A12" s="21" t="s">
        <v>5</v>
      </c>
      <c r="B12" s="4">
        <v>8.5</v>
      </c>
      <c r="D12" s="21"/>
      <c r="E12" s="4"/>
    </row>
    <row r="46" spans="1:17" ht="12.75">
      <c r="A46" s="20" t="s">
        <v>115</v>
      </c>
      <c r="B46" s="20" t="s">
        <v>116</v>
      </c>
      <c r="C46" s="20" t="s">
        <v>117</v>
      </c>
      <c r="D46" s="20" t="s">
        <v>118</v>
      </c>
      <c r="E46" s="20" t="s">
        <v>119</v>
      </c>
      <c r="F46" s="20" t="s">
        <v>120</v>
      </c>
      <c r="G46" s="20" t="s">
        <v>121</v>
      </c>
      <c r="H46" s="20" t="s">
        <v>122</v>
      </c>
      <c r="I46" s="20" t="s">
        <v>123</v>
      </c>
      <c r="J46" s="20" t="s">
        <v>124</v>
      </c>
      <c r="K46" s="20" t="s">
        <v>125</v>
      </c>
      <c r="L46" s="20" t="s">
        <v>126</v>
      </c>
      <c r="M46" s="20" t="s">
        <v>127</v>
      </c>
      <c r="N46" s="20" t="s">
        <v>128</v>
      </c>
      <c r="O46" s="20" t="s">
        <v>129</v>
      </c>
      <c r="P46" s="20" t="s">
        <v>130</v>
      </c>
      <c r="Q46" s="20" t="s">
        <v>131</v>
      </c>
    </row>
    <row r="47" spans="1:17" ht="25.5">
      <c r="A47" s="22">
        <v>33</v>
      </c>
      <c r="B47" s="21" t="s">
        <v>109</v>
      </c>
      <c r="C47" s="21" t="s">
        <v>5</v>
      </c>
      <c r="D47" s="22">
        <v>3</v>
      </c>
      <c r="E47" s="22">
        <v>0</v>
      </c>
      <c r="F47" s="22">
        <v>0</v>
      </c>
      <c r="G47" s="22">
        <v>3</v>
      </c>
      <c r="H47" s="22">
        <v>0</v>
      </c>
      <c r="I47" s="22">
        <v>0</v>
      </c>
      <c r="J47" s="22">
        <v>93.9</v>
      </c>
      <c r="K47" s="22">
        <v>3</v>
      </c>
      <c r="L47" s="22">
        <v>29</v>
      </c>
      <c r="M47" s="22">
        <v>0</v>
      </c>
      <c r="N47" s="35"/>
      <c r="O47" s="22">
        <v>36.1</v>
      </c>
      <c r="P47" s="22">
        <v>39</v>
      </c>
      <c r="Q47" s="21" t="s">
        <v>132</v>
      </c>
    </row>
    <row r="48" spans="1:17" ht="12.75">
      <c r="A48" s="22">
        <v>16</v>
      </c>
      <c r="B48" s="21" t="s">
        <v>100</v>
      </c>
      <c r="C48" s="21" t="s">
        <v>5</v>
      </c>
      <c r="D48" s="22">
        <v>8</v>
      </c>
      <c r="E48" s="22">
        <v>7</v>
      </c>
      <c r="F48" s="22">
        <v>1</v>
      </c>
      <c r="G48" s="22">
        <v>7</v>
      </c>
      <c r="H48" s="22">
        <v>1</v>
      </c>
      <c r="I48" s="22">
        <v>0</v>
      </c>
      <c r="J48" s="22">
        <v>25.27</v>
      </c>
      <c r="K48" s="22">
        <v>4</v>
      </c>
      <c r="L48" s="22">
        <v>16</v>
      </c>
      <c r="M48" s="22">
        <v>0</v>
      </c>
      <c r="N48" s="22">
        <v>0</v>
      </c>
      <c r="O48" s="22">
        <v>39.09</v>
      </c>
      <c r="P48" s="22">
        <v>37.3</v>
      </c>
      <c r="Q48" s="21" t="s">
        <v>133</v>
      </c>
    </row>
    <row r="49" spans="1:17" ht="12.75">
      <c r="A49" s="22">
        <v>13</v>
      </c>
      <c r="B49" s="21" t="s">
        <v>88</v>
      </c>
      <c r="C49" s="21" t="s">
        <v>5</v>
      </c>
      <c r="D49" s="22">
        <v>7</v>
      </c>
      <c r="E49" s="22">
        <v>2</v>
      </c>
      <c r="F49" s="22">
        <v>2</v>
      </c>
      <c r="G49" s="22">
        <v>0</v>
      </c>
      <c r="H49" s="22">
        <v>0</v>
      </c>
      <c r="I49" s="22">
        <v>0</v>
      </c>
      <c r="J49" s="22">
        <v>12.38</v>
      </c>
      <c r="K49" s="22">
        <v>1.33</v>
      </c>
      <c r="L49" s="22">
        <v>12.8</v>
      </c>
      <c r="M49" s="22">
        <v>100</v>
      </c>
      <c r="N49" s="22">
        <v>8</v>
      </c>
      <c r="O49" s="22">
        <v>42.4</v>
      </c>
      <c r="P49" s="22">
        <v>38.85</v>
      </c>
      <c r="Q49" s="21" t="s">
        <v>134</v>
      </c>
    </row>
    <row r="50" spans="1:17" ht="25.5">
      <c r="A50" s="22">
        <v>8</v>
      </c>
      <c r="B50" s="21" t="s">
        <v>113</v>
      </c>
      <c r="C50" s="21" t="s">
        <v>5</v>
      </c>
      <c r="D50" s="22">
        <v>5</v>
      </c>
      <c r="E50" s="22">
        <v>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2</v>
      </c>
      <c r="L50" s="22">
        <v>22.8</v>
      </c>
      <c r="M50" s="22">
        <v>100</v>
      </c>
      <c r="N50" s="22">
        <v>9</v>
      </c>
      <c r="O50" s="22">
        <v>0.366</v>
      </c>
      <c r="P50" s="22">
        <v>32.8</v>
      </c>
      <c r="Q50" s="21" t="s">
        <v>132</v>
      </c>
    </row>
    <row r="51" spans="1:17" ht="12.75">
      <c r="A51" s="22"/>
      <c r="B51" s="21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36">
        <f>SUM(N49:N50)/2</f>
        <v>8.5</v>
      </c>
      <c r="O51" s="22"/>
      <c r="P51" s="22"/>
      <c r="Q51" s="21"/>
    </row>
    <row r="52" spans="1:17" ht="12.75">
      <c r="A52" s="22"/>
      <c r="B52" s="21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1"/>
    </row>
    <row r="53" spans="1:17" ht="12.75">
      <c r="A53" s="22"/>
      <c r="B53" s="21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1"/>
    </row>
    <row r="54" spans="1:17" ht="12.75">
      <c r="A54" s="22"/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1"/>
    </row>
    <row r="55" spans="1:8" ht="12.75">
      <c r="A55" s="22"/>
      <c r="B55" s="21"/>
      <c r="C55" s="21"/>
      <c r="D55" s="22"/>
      <c r="E55" s="35"/>
      <c r="F55" s="22"/>
      <c r="G55" s="22"/>
      <c r="H55" s="21"/>
    </row>
    <row r="56" spans="1:14" ht="12.75">
      <c r="A56" s="22"/>
      <c r="B56" s="21"/>
      <c r="C56" s="21"/>
      <c r="D56" s="22"/>
      <c r="E56" s="22"/>
      <c r="F56" s="22"/>
      <c r="G56" s="22"/>
      <c r="H56" s="21"/>
      <c r="N56">
        <f>SUM(N52,N51,N50,N48)/4</f>
        <v>4.375</v>
      </c>
    </row>
    <row r="57" spans="1:8" ht="12.75">
      <c r="A57" s="22"/>
      <c r="B57" s="21"/>
      <c r="C57" s="21"/>
      <c r="D57" s="22"/>
      <c r="E57" s="22"/>
      <c r="F57" s="22"/>
      <c r="G57" s="22"/>
      <c r="H57" s="21"/>
    </row>
    <row r="58" spans="1:8" ht="12.75">
      <c r="A58" s="22"/>
      <c r="B58" s="21"/>
      <c r="C58" s="21"/>
      <c r="D58" s="22"/>
      <c r="E58" s="22"/>
      <c r="F58" s="22"/>
      <c r="G58" s="22"/>
      <c r="H58" s="21"/>
    </row>
    <row r="59" spans="1:8" ht="12.75">
      <c r="A59" s="22"/>
      <c r="B59" s="21"/>
      <c r="C59" s="21"/>
      <c r="D59" s="22"/>
      <c r="E59" s="22"/>
      <c r="F59" s="22"/>
      <c r="G59" s="22"/>
      <c r="H59" s="21"/>
    </row>
    <row r="60" spans="1:8" ht="12.75">
      <c r="A60" s="22"/>
      <c r="B60" s="21"/>
      <c r="C60" s="21"/>
      <c r="D60" s="22"/>
      <c r="E60" s="22"/>
      <c r="F60" s="22"/>
      <c r="G60" s="22"/>
      <c r="H60" s="21"/>
    </row>
    <row r="61" spans="1:8" ht="12.75">
      <c r="A61" s="22"/>
      <c r="B61" s="21"/>
      <c r="C61" s="21"/>
      <c r="D61" s="22"/>
      <c r="E61" s="22"/>
      <c r="F61" s="22"/>
      <c r="G61" s="22"/>
      <c r="H61" s="21"/>
    </row>
    <row r="62" ht="12.75">
      <c r="E62">
        <f>SUM(E60,E59,E56,E54,E49)/5</f>
        <v>0.4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01"/>
  <sheetViews>
    <sheetView workbookViewId="0" topLeftCell="A1">
      <selection activeCell="F7" sqref="F7"/>
    </sheetView>
  </sheetViews>
  <sheetFormatPr defaultColWidth="9.140625" defaultRowHeight="12.75"/>
  <sheetData>
    <row r="2" ht="13.5" thickBot="1">
      <c r="H2" t="s">
        <v>32</v>
      </c>
    </row>
    <row r="3" spans="2:13" ht="12.75">
      <c r="B3" s="5" t="s">
        <v>0</v>
      </c>
      <c r="C3" s="5" t="s">
        <v>7</v>
      </c>
      <c r="D3" s="5" t="s">
        <v>19</v>
      </c>
      <c r="E3" s="5" t="s">
        <v>20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16</v>
      </c>
      <c r="M3" s="14" t="s">
        <v>14</v>
      </c>
    </row>
    <row r="4" spans="2:13" ht="12.75">
      <c r="B4" s="6" t="s">
        <v>2</v>
      </c>
      <c r="C4" s="6" t="s">
        <v>22</v>
      </c>
      <c r="D4" s="7">
        <v>12.5</v>
      </c>
      <c r="E4" s="7">
        <v>4</v>
      </c>
      <c r="G4">
        <v>5</v>
      </c>
      <c r="H4">
        <f>19*(10000/1500)</f>
        <v>126.66666666666667</v>
      </c>
      <c r="I4">
        <f>0*(10000/1500)</f>
        <v>0</v>
      </c>
      <c r="J4">
        <f>8*(10000/1500)</f>
        <v>53.333333333333336</v>
      </c>
      <c r="K4">
        <f aca="true" t="shared" si="0" ref="K4:M6">0*(10000/1500)</f>
        <v>0</v>
      </c>
      <c r="L4">
        <f t="shared" si="0"/>
        <v>0</v>
      </c>
      <c r="M4">
        <f t="shared" si="0"/>
        <v>0</v>
      </c>
    </row>
    <row r="5" spans="2:13" ht="12.75">
      <c r="B5" s="6" t="s">
        <v>2</v>
      </c>
      <c r="C5" s="6" t="s">
        <v>22</v>
      </c>
      <c r="D5" s="7">
        <v>19.6</v>
      </c>
      <c r="E5" s="7">
        <v>4</v>
      </c>
      <c r="G5">
        <v>10</v>
      </c>
      <c r="H5">
        <f>21*(10000/1500)</f>
        <v>140</v>
      </c>
      <c r="I5">
        <f>0*(10000/1500)</f>
        <v>0</v>
      </c>
      <c r="J5">
        <f>9*(10000/1500)</f>
        <v>60</v>
      </c>
      <c r="K5">
        <f t="shared" si="0"/>
        <v>0</v>
      </c>
      <c r="L5">
        <f t="shared" si="0"/>
        <v>0</v>
      </c>
      <c r="M5">
        <f t="shared" si="0"/>
        <v>0</v>
      </c>
    </row>
    <row r="6" spans="2:13" ht="12.75">
      <c r="B6" s="6" t="s">
        <v>2</v>
      </c>
      <c r="C6" s="6" t="s">
        <v>21</v>
      </c>
      <c r="D6" s="7">
        <v>13.1</v>
      </c>
      <c r="E6" s="7">
        <v>2</v>
      </c>
      <c r="G6">
        <v>15</v>
      </c>
      <c r="H6">
        <f>9*(10000/1500)</f>
        <v>60</v>
      </c>
      <c r="I6">
        <f>0*(10000/1500)</f>
        <v>0</v>
      </c>
      <c r="J6">
        <f>12*(10000/1500)</f>
        <v>80</v>
      </c>
      <c r="K6">
        <f t="shared" si="0"/>
        <v>0</v>
      </c>
      <c r="L6">
        <f t="shared" si="0"/>
        <v>0</v>
      </c>
      <c r="M6">
        <f t="shared" si="0"/>
        <v>0</v>
      </c>
    </row>
    <row r="7" spans="2:13" ht="12.75">
      <c r="B7" s="6" t="s">
        <v>2</v>
      </c>
      <c r="C7" s="6" t="s">
        <v>10</v>
      </c>
      <c r="D7" s="7">
        <v>14.9</v>
      </c>
      <c r="E7" s="7">
        <v>3</v>
      </c>
      <c r="G7">
        <v>20</v>
      </c>
      <c r="H7">
        <f>6*(10000/1500)</f>
        <v>40</v>
      </c>
      <c r="I7">
        <f>1*(10000/1500)</f>
        <v>6.666666666666667</v>
      </c>
      <c r="J7">
        <f>16*(10000/1500)</f>
        <v>106.66666666666667</v>
      </c>
      <c r="K7">
        <f>1*(10000/1500)</f>
        <v>6.666666666666667</v>
      </c>
      <c r="L7">
        <f>4*(10000/1500)</f>
        <v>26.666666666666668</v>
      </c>
      <c r="M7">
        <f>0*(10000/1500)</f>
        <v>0</v>
      </c>
    </row>
    <row r="8" spans="2:13" ht="12.75">
      <c r="B8" s="6" t="s">
        <v>2</v>
      </c>
      <c r="C8" s="6" t="s">
        <v>10</v>
      </c>
      <c r="D8" s="7">
        <v>2.4</v>
      </c>
      <c r="E8" s="7">
        <v>2</v>
      </c>
      <c r="G8">
        <v>25</v>
      </c>
      <c r="H8">
        <f>2*(10000/1500)</f>
        <v>13.333333333333334</v>
      </c>
      <c r="I8">
        <f>1*(10000/1500)</f>
        <v>6.666666666666667</v>
      </c>
      <c r="J8">
        <f>6*(10000/1500)</f>
        <v>40</v>
      </c>
      <c r="K8">
        <f aca="true" t="shared" si="1" ref="K8:L10">0*(10000/1500)</f>
        <v>0</v>
      </c>
      <c r="L8">
        <f t="shared" si="1"/>
        <v>0</v>
      </c>
      <c r="M8">
        <f>0*(10000/1500)</f>
        <v>0</v>
      </c>
    </row>
    <row r="9" spans="2:13" ht="12.75">
      <c r="B9" s="6" t="s">
        <v>2</v>
      </c>
      <c r="C9" s="6" t="s">
        <v>10</v>
      </c>
      <c r="D9" s="7">
        <v>2.8</v>
      </c>
      <c r="E9" s="7">
        <v>2</v>
      </c>
      <c r="G9">
        <v>30</v>
      </c>
      <c r="H9">
        <f>5*(10000/1500)</f>
        <v>33.333333333333336</v>
      </c>
      <c r="I9">
        <f>1*(10000/1500)</f>
        <v>6.666666666666667</v>
      </c>
      <c r="J9">
        <f>6*(10000/1500)</f>
        <v>40</v>
      </c>
      <c r="K9">
        <f t="shared" si="1"/>
        <v>0</v>
      </c>
      <c r="L9">
        <f t="shared" si="1"/>
        <v>0</v>
      </c>
      <c r="M9">
        <f>1*(10000/1500)</f>
        <v>6.666666666666667</v>
      </c>
    </row>
    <row r="10" spans="2:13" ht="12.75">
      <c r="B10" s="6" t="s">
        <v>2</v>
      </c>
      <c r="C10" s="6" t="s">
        <v>10</v>
      </c>
      <c r="D10" s="7">
        <v>6.3</v>
      </c>
      <c r="E10" s="7">
        <v>3</v>
      </c>
      <c r="G10">
        <v>35</v>
      </c>
      <c r="H10">
        <f>0*(10000/1500)</f>
        <v>0</v>
      </c>
      <c r="I10">
        <f>0*(10000/1500)</f>
        <v>0</v>
      </c>
      <c r="J10">
        <f>6*(10000/1500)</f>
        <v>40</v>
      </c>
      <c r="K10">
        <f t="shared" si="1"/>
        <v>0</v>
      </c>
      <c r="L10">
        <f t="shared" si="1"/>
        <v>0</v>
      </c>
      <c r="M10">
        <f aca="true" t="shared" si="2" ref="M10:M18">0*(10000/1500)</f>
        <v>0</v>
      </c>
    </row>
    <row r="11" spans="2:13" ht="12.75">
      <c r="B11" s="6" t="s">
        <v>2</v>
      </c>
      <c r="C11" s="6" t="s">
        <v>10</v>
      </c>
      <c r="D11" s="7">
        <v>20.3</v>
      </c>
      <c r="E11" s="7">
        <v>3</v>
      </c>
      <c r="G11">
        <v>40</v>
      </c>
      <c r="H11">
        <f>2*(10000/1500)</f>
        <v>13.333333333333334</v>
      </c>
      <c r="I11">
        <f>1*(10000/1500)</f>
        <v>6.666666666666667</v>
      </c>
      <c r="J11">
        <f>7*(10000/1500)</f>
        <v>46.66666666666667</v>
      </c>
      <c r="K11">
        <f>1*(10000/1500)</f>
        <v>6.666666666666667</v>
      </c>
      <c r="L11">
        <f aca="true" t="shared" si="3" ref="L11:L18">0*(10000/1500)</f>
        <v>0</v>
      </c>
      <c r="M11">
        <f t="shared" si="2"/>
        <v>0</v>
      </c>
    </row>
    <row r="12" spans="2:13" ht="12.75">
      <c r="B12" s="6" t="s">
        <v>2</v>
      </c>
      <c r="C12" s="6" t="s">
        <v>10</v>
      </c>
      <c r="D12" s="7">
        <v>5</v>
      </c>
      <c r="E12" s="7">
        <v>2</v>
      </c>
      <c r="G12">
        <v>45</v>
      </c>
      <c r="H12">
        <f>1*(10000/1500)</f>
        <v>6.666666666666667</v>
      </c>
      <c r="I12">
        <f>0*(10000/1500)</f>
        <v>0</v>
      </c>
      <c r="J12">
        <f>3*(10000/1500)</f>
        <v>20</v>
      </c>
      <c r="K12">
        <f>1*(10000/1500)</f>
        <v>6.666666666666667</v>
      </c>
      <c r="L12">
        <f t="shared" si="3"/>
        <v>0</v>
      </c>
      <c r="M12">
        <f t="shared" si="2"/>
        <v>0</v>
      </c>
    </row>
    <row r="13" spans="2:13" ht="12.75">
      <c r="B13" s="6" t="s">
        <v>2</v>
      </c>
      <c r="C13" s="6" t="s">
        <v>10</v>
      </c>
      <c r="D13" s="7">
        <v>9.7</v>
      </c>
      <c r="E13" s="7">
        <v>4</v>
      </c>
      <c r="G13">
        <v>50</v>
      </c>
      <c r="H13">
        <f aca="true" t="shared" si="4" ref="H13:H18">0*(10000/1500)</f>
        <v>0</v>
      </c>
      <c r="I13">
        <f>0*(10000/1500)</f>
        <v>0</v>
      </c>
      <c r="J13">
        <f>0*(10000/1500)</f>
        <v>0</v>
      </c>
      <c r="K13">
        <f>0*(10000/1500)</f>
        <v>0</v>
      </c>
      <c r="L13">
        <f t="shared" si="3"/>
        <v>0</v>
      </c>
      <c r="M13">
        <f t="shared" si="2"/>
        <v>0</v>
      </c>
    </row>
    <row r="14" spans="2:13" ht="12.75">
      <c r="B14" s="6" t="s">
        <v>2</v>
      </c>
      <c r="C14" s="6" t="s">
        <v>10</v>
      </c>
      <c r="D14" s="7">
        <v>9.9</v>
      </c>
      <c r="E14" s="7">
        <v>3</v>
      </c>
      <c r="G14">
        <v>55</v>
      </c>
      <c r="H14">
        <f t="shared" si="4"/>
        <v>0</v>
      </c>
      <c r="I14">
        <f>0*(10000/1500)</f>
        <v>0</v>
      </c>
      <c r="J14">
        <f>2*(10000/1500)</f>
        <v>13.333333333333334</v>
      </c>
      <c r="K14">
        <f>0*(10000/1500)</f>
        <v>0</v>
      </c>
      <c r="L14">
        <f t="shared" si="3"/>
        <v>0</v>
      </c>
      <c r="M14">
        <f t="shared" si="2"/>
        <v>0</v>
      </c>
    </row>
    <row r="15" spans="2:13" ht="12.75">
      <c r="B15" s="6" t="s">
        <v>2</v>
      </c>
      <c r="C15" s="6" t="s">
        <v>10</v>
      </c>
      <c r="D15" s="7">
        <v>15.5</v>
      </c>
      <c r="E15" s="7">
        <v>3</v>
      </c>
      <c r="G15">
        <v>60</v>
      </c>
      <c r="H15">
        <f t="shared" si="4"/>
        <v>0</v>
      </c>
      <c r="I15">
        <f>0*(10000/1500)</f>
        <v>0</v>
      </c>
      <c r="J15">
        <f>2*(10000/1500)</f>
        <v>13.333333333333334</v>
      </c>
      <c r="K15">
        <f>0*(10000/1500)</f>
        <v>0</v>
      </c>
      <c r="L15">
        <f t="shared" si="3"/>
        <v>0</v>
      </c>
      <c r="M15">
        <f t="shared" si="2"/>
        <v>0</v>
      </c>
    </row>
    <row r="16" spans="2:13" ht="12.75">
      <c r="B16" s="6" t="s">
        <v>2</v>
      </c>
      <c r="C16" s="6" t="s">
        <v>10</v>
      </c>
      <c r="D16" s="7">
        <v>11.2</v>
      </c>
      <c r="E16" s="7">
        <v>3</v>
      </c>
      <c r="G16">
        <v>65</v>
      </c>
      <c r="H16">
        <f t="shared" si="4"/>
        <v>0</v>
      </c>
      <c r="I16">
        <f>0*(10000/1500)</f>
        <v>0</v>
      </c>
      <c r="J16">
        <f>1*(10000/1500)</f>
        <v>6.666666666666667</v>
      </c>
      <c r="K16">
        <f>0*(10000/1500)</f>
        <v>0</v>
      </c>
      <c r="L16">
        <f t="shared" si="3"/>
        <v>0</v>
      </c>
      <c r="M16">
        <f t="shared" si="2"/>
        <v>0</v>
      </c>
    </row>
    <row r="17" spans="2:13" ht="12.75">
      <c r="B17" s="6" t="s">
        <v>2</v>
      </c>
      <c r="C17" s="6" t="s">
        <v>10</v>
      </c>
      <c r="D17" s="7">
        <v>18.1</v>
      </c>
      <c r="E17" s="7">
        <v>3</v>
      </c>
      <c r="G17">
        <v>70</v>
      </c>
      <c r="H17">
        <f t="shared" si="4"/>
        <v>0</v>
      </c>
      <c r="I17">
        <f>1*(10000/1500)</f>
        <v>6.666666666666667</v>
      </c>
      <c r="J17">
        <f>1*(10000/1500)</f>
        <v>6.666666666666667</v>
      </c>
      <c r="K17">
        <f>0*(10000/1500)</f>
        <v>0</v>
      </c>
      <c r="L17">
        <f t="shared" si="3"/>
        <v>0</v>
      </c>
      <c r="M17">
        <f t="shared" si="2"/>
        <v>0</v>
      </c>
    </row>
    <row r="18" spans="2:13" ht="12.75">
      <c r="B18" s="6" t="s">
        <v>2</v>
      </c>
      <c r="C18" s="6" t="s">
        <v>10</v>
      </c>
      <c r="D18" s="7">
        <v>17.1</v>
      </c>
      <c r="E18" s="7">
        <v>4</v>
      </c>
      <c r="H18">
        <f t="shared" si="4"/>
        <v>0</v>
      </c>
      <c r="I18">
        <f>0*(10000/1500)</f>
        <v>0</v>
      </c>
      <c r="J18">
        <f>0*(10000/1500)</f>
        <v>0</v>
      </c>
      <c r="K18">
        <f>0*(10000/1500)</f>
        <v>0</v>
      </c>
      <c r="L18">
        <f t="shared" si="3"/>
        <v>0</v>
      </c>
      <c r="M18">
        <f t="shared" si="2"/>
        <v>0</v>
      </c>
    </row>
    <row r="19" spans="2:15" ht="14.25">
      <c r="B19" s="6" t="s">
        <v>2</v>
      </c>
      <c r="C19" s="6" t="s">
        <v>10</v>
      </c>
      <c r="D19" s="7">
        <v>4</v>
      </c>
      <c r="E19" s="7">
        <v>3</v>
      </c>
      <c r="J19" t="s">
        <v>31</v>
      </c>
      <c r="M19" t="s">
        <v>33</v>
      </c>
      <c r="O19">
        <f>10000/1500</f>
        <v>6.666666666666667</v>
      </c>
    </row>
    <row r="20" spans="2:5" ht="12.75">
      <c r="B20" s="6" t="s">
        <v>2</v>
      </c>
      <c r="C20" s="6" t="s">
        <v>10</v>
      </c>
      <c r="D20" s="7">
        <v>4</v>
      </c>
      <c r="E20" s="7">
        <v>3</v>
      </c>
    </row>
    <row r="21" spans="2:8" ht="13.5" thickBot="1">
      <c r="B21" s="6" t="s">
        <v>2</v>
      </c>
      <c r="C21" s="6" t="s">
        <v>10</v>
      </c>
      <c r="D21" s="7">
        <v>3.5</v>
      </c>
      <c r="E21" s="7">
        <v>2</v>
      </c>
      <c r="H21" t="s">
        <v>36</v>
      </c>
    </row>
    <row r="22" spans="2:12" ht="12.75">
      <c r="B22" s="6" t="s">
        <v>2</v>
      </c>
      <c r="C22" s="6" t="s">
        <v>10</v>
      </c>
      <c r="D22" s="7">
        <v>1.8</v>
      </c>
      <c r="E22" s="7">
        <v>3</v>
      </c>
      <c r="H22" s="14" t="s">
        <v>10</v>
      </c>
      <c r="I22" s="14" t="s">
        <v>11</v>
      </c>
      <c r="J22" s="14" t="s">
        <v>12</v>
      </c>
      <c r="K22" s="14" t="s">
        <v>14</v>
      </c>
      <c r="L22" s="14" t="s">
        <v>13</v>
      </c>
    </row>
    <row r="23" spans="2:12" ht="12.75">
      <c r="B23" s="6" t="s">
        <v>2</v>
      </c>
      <c r="C23" s="6" t="s">
        <v>10</v>
      </c>
      <c r="D23" s="7">
        <v>14.7</v>
      </c>
      <c r="E23" s="7">
        <v>3</v>
      </c>
      <c r="G23">
        <v>5</v>
      </c>
      <c r="H23">
        <f>8*(10000/500)</f>
        <v>160</v>
      </c>
      <c r="I23">
        <f>0*(10000/500)</f>
        <v>0</v>
      </c>
      <c r="J23">
        <f>5*(10000/500)</f>
        <v>100</v>
      </c>
      <c r="K23">
        <f>0*(10000/500)</f>
        <v>0</v>
      </c>
      <c r="L23">
        <f>0*(10000/500)</f>
        <v>0</v>
      </c>
    </row>
    <row r="24" spans="2:12" ht="12.75">
      <c r="B24" s="6" t="s">
        <v>2</v>
      </c>
      <c r="C24" s="6" t="s">
        <v>10</v>
      </c>
      <c r="D24" s="7">
        <v>5.7</v>
      </c>
      <c r="E24" s="7">
        <v>3</v>
      </c>
      <c r="G24">
        <v>10</v>
      </c>
      <c r="H24">
        <f aca="true" t="shared" si="5" ref="H24:H36">0*(10000/500)</f>
        <v>0</v>
      </c>
      <c r="I24">
        <f>0*(10000/500)</f>
        <v>0</v>
      </c>
      <c r="J24">
        <f>7*(10000/500)</f>
        <v>140</v>
      </c>
      <c r="K24">
        <f>1*(10000/500)</f>
        <v>20</v>
      </c>
      <c r="L24">
        <f>0*(10000/500)</f>
        <v>0</v>
      </c>
    </row>
    <row r="25" spans="2:12" ht="12.75">
      <c r="B25" s="6" t="s">
        <v>2</v>
      </c>
      <c r="C25" s="6" t="s">
        <v>10</v>
      </c>
      <c r="D25" s="7">
        <v>7.9</v>
      </c>
      <c r="E25" s="7">
        <v>3</v>
      </c>
      <c r="G25">
        <v>15</v>
      </c>
      <c r="H25">
        <f t="shared" si="5"/>
        <v>0</v>
      </c>
      <c r="I25">
        <f>0*(10000/500)</f>
        <v>0</v>
      </c>
      <c r="J25">
        <f>1*(10000/500)</f>
        <v>20</v>
      </c>
      <c r="K25">
        <f>0*(10000/500)</f>
        <v>0</v>
      </c>
      <c r="L25">
        <f>0*(10000/500)</f>
        <v>0</v>
      </c>
    </row>
    <row r="26" spans="2:12" ht="12.75">
      <c r="B26" s="6" t="s">
        <v>2</v>
      </c>
      <c r="C26" s="6" t="s">
        <v>10</v>
      </c>
      <c r="D26" s="7">
        <v>20.8</v>
      </c>
      <c r="E26" s="7">
        <v>4</v>
      </c>
      <c r="G26">
        <v>20</v>
      </c>
      <c r="H26">
        <f t="shared" si="5"/>
        <v>0</v>
      </c>
      <c r="I26">
        <f>0*(10000/500)</f>
        <v>0</v>
      </c>
      <c r="J26">
        <f>1*(10000/500)</f>
        <v>20</v>
      </c>
      <c r="K26">
        <f>0*(10000/500)</f>
        <v>0</v>
      </c>
      <c r="L26">
        <f>0*(10000/500)</f>
        <v>0</v>
      </c>
    </row>
    <row r="27" spans="2:12" ht="12.75">
      <c r="B27" s="6" t="s">
        <v>2</v>
      </c>
      <c r="C27" s="6" t="s">
        <v>10</v>
      </c>
      <c r="D27" s="7">
        <v>7.6</v>
      </c>
      <c r="E27" s="7">
        <v>2</v>
      </c>
      <c r="G27">
        <v>25</v>
      </c>
      <c r="H27">
        <f t="shared" si="5"/>
        <v>0</v>
      </c>
      <c r="I27">
        <f>2*(10000/500)</f>
        <v>40</v>
      </c>
      <c r="J27">
        <f>2*(10000/500)</f>
        <v>40</v>
      </c>
      <c r="K27">
        <f>0*(10000/500)</f>
        <v>0</v>
      </c>
      <c r="L27">
        <f>1*(10000/500)</f>
        <v>20</v>
      </c>
    </row>
    <row r="28" spans="2:12" ht="12.75">
      <c r="B28" s="6" t="s">
        <v>2</v>
      </c>
      <c r="C28" s="6" t="s">
        <v>10</v>
      </c>
      <c r="D28" s="7">
        <v>25.3</v>
      </c>
      <c r="E28" s="7">
        <v>4</v>
      </c>
      <c r="G28">
        <v>30</v>
      </c>
      <c r="H28">
        <f t="shared" si="5"/>
        <v>0</v>
      </c>
      <c r="I28">
        <f>1*(10000/500)</f>
        <v>20</v>
      </c>
      <c r="J28">
        <f>1*(10000/500)</f>
        <v>20</v>
      </c>
      <c r="K28">
        <f>0*(10000/500)</f>
        <v>0</v>
      </c>
      <c r="L28">
        <f aca="true" t="shared" si="6" ref="L28:L36">0*(10000/500)</f>
        <v>0</v>
      </c>
    </row>
    <row r="29" spans="2:12" ht="12.75">
      <c r="B29" s="6" t="s">
        <v>2</v>
      </c>
      <c r="C29" s="6" t="s">
        <v>10</v>
      </c>
      <c r="D29" s="7">
        <v>6.1</v>
      </c>
      <c r="E29" s="7">
        <v>4</v>
      </c>
      <c r="G29">
        <v>35</v>
      </c>
      <c r="H29">
        <f t="shared" si="5"/>
        <v>0</v>
      </c>
      <c r="I29">
        <f>0*(10000/500)</f>
        <v>0</v>
      </c>
      <c r="J29">
        <f>2*(10000/500)</f>
        <v>40</v>
      </c>
      <c r="K29">
        <f>2*(10000/500)</f>
        <v>40</v>
      </c>
      <c r="L29">
        <f t="shared" si="6"/>
        <v>0</v>
      </c>
    </row>
    <row r="30" spans="2:12" ht="12.75">
      <c r="B30" s="6" t="s">
        <v>2</v>
      </c>
      <c r="C30" s="6" t="s">
        <v>10</v>
      </c>
      <c r="D30" s="7">
        <v>15.8</v>
      </c>
      <c r="E30" s="7">
        <v>4</v>
      </c>
      <c r="G30">
        <v>40</v>
      </c>
      <c r="H30">
        <f t="shared" si="5"/>
        <v>0</v>
      </c>
      <c r="I30">
        <f>0*(10000/500)</f>
        <v>0</v>
      </c>
      <c r="J30">
        <f>3*(10000/500)</f>
        <v>60</v>
      </c>
      <c r="K30">
        <f>0*(10000/500)</f>
        <v>0</v>
      </c>
      <c r="L30">
        <f t="shared" si="6"/>
        <v>0</v>
      </c>
    </row>
    <row r="31" spans="2:12" ht="12.75">
      <c r="B31" s="6" t="s">
        <v>2</v>
      </c>
      <c r="C31" s="6" t="s">
        <v>10</v>
      </c>
      <c r="D31" s="7">
        <v>27.1</v>
      </c>
      <c r="E31" s="7">
        <v>4</v>
      </c>
      <c r="G31">
        <v>45</v>
      </c>
      <c r="H31">
        <f t="shared" si="5"/>
        <v>0</v>
      </c>
      <c r="I31">
        <f>1*(10000/500)</f>
        <v>20</v>
      </c>
      <c r="J31">
        <f>2*(10000/500)</f>
        <v>40</v>
      </c>
      <c r="K31">
        <f>0*(10000/500)</f>
        <v>0</v>
      </c>
      <c r="L31">
        <f t="shared" si="6"/>
        <v>0</v>
      </c>
    </row>
    <row r="32" spans="2:12" ht="12.75">
      <c r="B32" s="6" t="s">
        <v>2</v>
      </c>
      <c r="C32" s="6" t="s">
        <v>10</v>
      </c>
      <c r="D32" s="7">
        <v>4</v>
      </c>
      <c r="E32" s="7">
        <v>4</v>
      </c>
      <c r="G32">
        <v>50</v>
      </c>
      <c r="H32">
        <f t="shared" si="5"/>
        <v>0</v>
      </c>
      <c r="I32">
        <f>1*(10000/500)</f>
        <v>20</v>
      </c>
      <c r="J32">
        <f>0*(10000/500)</f>
        <v>0</v>
      </c>
      <c r="K32">
        <f>3*(10000/500)</f>
        <v>60</v>
      </c>
      <c r="L32">
        <f t="shared" si="6"/>
        <v>0</v>
      </c>
    </row>
    <row r="33" spans="2:12" ht="12.75">
      <c r="B33" s="6" t="s">
        <v>2</v>
      </c>
      <c r="C33" s="6" t="s">
        <v>10</v>
      </c>
      <c r="D33" s="7">
        <v>5</v>
      </c>
      <c r="E33" s="7">
        <v>2</v>
      </c>
      <c r="G33">
        <v>55</v>
      </c>
      <c r="H33">
        <f t="shared" si="5"/>
        <v>0</v>
      </c>
      <c r="I33">
        <f>0*(10000/500)</f>
        <v>0</v>
      </c>
      <c r="J33">
        <f>0*(10000/500)</f>
        <v>0</v>
      </c>
      <c r="K33">
        <f>1*(10000/500)</f>
        <v>20</v>
      </c>
      <c r="L33">
        <f t="shared" si="6"/>
        <v>0</v>
      </c>
    </row>
    <row r="34" spans="2:12" ht="12.75">
      <c r="B34" s="6" t="s">
        <v>2</v>
      </c>
      <c r="C34" s="6" t="s">
        <v>10</v>
      </c>
      <c r="D34" s="7">
        <v>6.3</v>
      </c>
      <c r="E34" s="7">
        <v>3</v>
      </c>
      <c r="G34">
        <v>60</v>
      </c>
      <c r="H34">
        <f t="shared" si="5"/>
        <v>0</v>
      </c>
      <c r="I34">
        <f>0*(10000/500)</f>
        <v>0</v>
      </c>
      <c r="J34">
        <f>0*(10000/500)</f>
        <v>0</v>
      </c>
      <c r="K34">
        <f>0*(10000/500)</f>
        <v>0</v>
      </c>
      <c r="L34">
        <f t="shared" si="6"/>
        <v>0</v>
      </c>
    </row>
    <row r="35" spans="2:12" ht="12.75">
      <c r="B35" s="6" t="s">
        <v>2</v>
      </c>
      <c r="C35" s="6" t="s">
        <v>10</v>
      </c>
      <c r="D35" s="7">
        <v>6.5</v>
      </c>
      <c r="E35" s="7">
        <v>3</v>
      </c>
      <c r="G35">
        <v>65</v>
      </c>
      <c r="H35">
        <f t="shared" si="5"/>
        <v>0</v>
      </c>
      <c r="I35">
        <f>0*(10000/500)</f>
        <v>0</v>
      </c>
      <c r="J35">
        <f>0*(10000/500)</f>
        <v>0</v>
      </c>
      <c r="K35">
        <f>1*(10000/500)</f>
        <v>20</v>
      </c>
      <c r="L35">
        <f t="shared" si="6"/>
        <v>0</v>
      </c>
    </row>
    <row r="36" spans="2:12" ht="12.75">
      <c r="B36" s="6" t="s">
        <v>2</v>
      </c>
      <c r="C36" s="6" t="s">
        <v>10</v>
      </c>
      <c r="D36" s="7">
        <v>25.4</v>
      </c>
      <c r="E36" s="7">
        <v>4</v>
      </c>
      <c r="G36">
        <v>70</v>
      </c>
      <c r="H36">
        <f t="shared" si="5"/>
        <v>0</v>
      </c>
      <c r="I36">
        <f>0*(10000/500)</f>
        <v>0</v>
      </c>
      <c r="J36">
        <f>0*(10000/500)</f>
        <v>0</v>
      </c>
      <c r="K36">
        <f>0*(10000/500)</f>
        <v>0</v>
      </c>
      <c r="L36">
        <f t="shared" si="6"/>
        <v>0</v>
      </c>
    </row>
    <row r="37" spans="2:11" ht="13.5" thickBot="1">
      <c r="B37" s="6" t="s">
        <v>2</v>
      </c>
      <c r="C37" s="6" t="s">
        <v>10</v>
      </c>
      <c r="D37" s="7">
        <v>38.9</v>
      </c>
      <c r="E37" s="7">
        <v>4</v>
      </c>
      <c r="H37" s="13">
        <v>0</v>
      </c>
      <c r="I37" s="13">
        <v>0</v>
      </c>
      <c r="J37" s="13">
        <v>0</v>
      </c>
      <c r="K37" s="13">
        <v>0</v>
      </c>
    </row>
    <row r="38" spans="2:15" ht="14.25">
      <c r="B38" s="6" t="s">
        <v>2</v>
      </c>
      <c r="C38" s="6" t="s">
        <v>10</v>
      </c>
      <c r="D38" s="7">
        <v>2</v>
      </c>
      <c r="E38" s="7">
        <v>2</v>
      </c>
      <c r="J38" t="s">
        <v>34</v>
      </c>
      <c r="M38" t="s">
        <v>35</v>
      </c>
      <c r="O38">
        <f>10000/500</f>
        <v>20</v>
      </c>
    </row>
    <row r="39" spans="2:5" ht="12.75">
      <c r="B39" s="6" t="s">
        <v>2</v>
      </c>
      <c r="C39" s="6" t="s">
        <v>10</v>
      </c>
      <c r="D39" s="7">
        <v>4.1</v>
      </c>
      <c r="E39" s="7">
        <v>3</v>
      </c>
    </row>
    <row r="40" spans="2:8" ht="13.5" thickBot="1">
      <c r="B40" s="6" t="s">
        <v>2</v>
      </c>
      <c r="C40" s="6" t="s">
        <v>10</v>
      </c>
      <c r="D40" s="7">
        <v>2</v>
      </c>
      <c r="E40" s="7">
        <v>2</v>
      </c>
      <c r="H40" t="s">
        <v>39</v>
      </c>
    </row>
    <row r="41" spans="2:10" ht="12.75">
      <c r="B41" s="6" t="s">
        <v>2</v>
      </c>
      <c r="C41" s="6" t="s">
        <v>10</v>
      </c>
      <c r="D41" s="7">
        <v>6.3</v>
      </c>
      <c r="E41" s="7">
        <v>3</v>
      </c>
      <c r="H41" s="14" t="s">
        <v>11</v>
      </c>
      <c r="I41" s="14" t="s">
        <v>12</v>
      </c>
      <c r="J41" s="14" t="s">
        <v>14</v>
      </c>
    </row>
    <row r="42" spans="2:10" ht="12.75">
      <c r="B42" s="6" t="s">
        <v>2</v>
      </c>
      <c r="C42" s="6" t="s">
        <v>10</v>
      </c>
      <c r="D42" s="7">
        <v>12.9</v>
      </c>
      <c r="E42" s="7">
        <v>3</v>
      </c>
      <c r="G42">
        <v>5</v>
      </c>
      <c r="H42">
        <f>0*(10000/800)</f>
        <v>0</v>
      </c>
      <c r="I42">
        <f>15*(10000/800)</f>
        <v>187.5</v>
      </c>
      <c r="J42">
        <f>0*(10000/800)</f>
        <v>0</v>
      </c>
    </row>
    <row r="43" spans="2:10" ht="12.75">
      <c r="B43" s="6" t="s">
        <v>2</v>
      </c>
      <c r="C43" s="6" t="s">
        <v>10</v>
      </c>
      <c r="D43" s="7">
        <v>1.9</v>
      </c>
      <c r="E43" s="7">
        <v>2</v>
      </c>
      <c r="G43">
        <v>10</v>
      </c>
      <c r="H43">
        <f>1*(10000/800)</f>
        <v>12.5</v>
      </c>
      <c r="I43">
        <f>11*(10000/800)</f>
        <v>137.5</v>
      </c>
      <c r="J43">
        <f>2*(10000/800)</f>
        <v>25</v>
      </c>
    </row>
    <row r="44" spans="2:10" ht="12.75">
      <c r="B44" s="6" t="s">
        <v>2</v>
      </c>
      <c r="C44" s="6" t="s">
        <v>10</v>
      </c>
      <c r="D44" s="7">
        <v>6.5</v>
      </c>
      <c r="E44" s="7">
        <v>3</v>
      </c>
      <c r="G44">
        <v>15</v>
      </c>
      <c r="H44">
        <f>2*(10000/800)</f>
        <v>25</v>
      </c>
      <c r="I44">
        <f>1*(10000/800)</f>
        <v>12.5</v>
      </c>
      <c r="J44">
        <f>1*(10000/800)</f>
        <v>12.5</v>
      </c>
    </row>
    <row r="45" spans="2:10" ht="12.75">
      <c r="B45" s="6" t="s">
        <v>2</v>
      </c>
      <c r="C45" s="6" t="s">
        <v>10</v>
      </c>
      <c r="D45" s="7">
        <v>16.2</v>
      </c>
      <c r="E45" s="7">
        <v>4</v>
      </c>
      <c r="G45">
        <v>20</v>
      </c>
      <c r="H45">
        <f>1*(10000/800)</f>
        <v>12.5</v>
      </c>
      <c r="I45">
        <f>3*(10000/800)</f>
        <v>37.5</v>
      </c>
      <c r="J45">
        <f>1*(10000/800)</f>
        <v>12.5</v>
      </c>
    </row>
    <row r="46" spans="2:10" ht="12.75">
      <c r="B46" s="6" t="s">
        <v>2</v>
      </c>
      <c r="C46" s="6" t="s">
        <v>10</v>
      </c>
      <c r="D46" s="7">
        <v>2.1</v>
      </c>
      <c r="E46" s="7">
        <v>2</v>
      </c>
      <c r="G46">
        <v>25</v>
      </c>
      <c r="H46">
        <f>0*(10000/800)</f>
        <v>0</v>
      </c>
      <c r="I46">
        <f>6*(10000/800)</f>
        <v>75</v>
      </c>
      <c r="J46">
        <f>1*(10000/800)</f>
        <v>12.5</v>
      </c>
    </row>
    <row r="47" spans="2:10" ht="12.75">
      <c r="B47" s="6" t="s">
        <v>2</v>
      </c>
      <c r="C47" s="6" t="s">
        <v>10</v>
      </c>
      <c r="D47" s="7">
        <v>2.1</v>
      </c>
      <c r="E47" s="7">
        <v>2</v>
      </c>
      <c r="G47">
        <v>30</v>
      </c>
      <c r="H47">
        <f>1*(10000/800)</f>
        <v>12.5</v>
      </c>
      <c r="I47">
        <f>5*(10000/800)</f>
        <v>62.5</v>
      </c>
      <c r="J47">
        <f aca="true" t="shared" si="7" ref="J47:J54">0*(10000/800)</f>
        <v>0</v>
      </c>
    </row>
    <row r="48" spans="2:10" ht="12.75">
      <c r="B48" s="6" t="s">
        <v>2</v>
      </c>
      <c r="C48" s="6" t="s">
        <v>10</v>
      </c>
      <c r="D48" s="7">
        <v>6.1</v>
      </c>
      <c r="E48" s="7">
        <v>3</v>
      </c>
      <c r="G48">
        <v>35</v>
      </c>
      <c r="H48">
        <f>1*(10000/800)</f>
        <v>12.5</v>
      </c>
      <c r="I48">
        <f>2*(10000/800)</f>
        <v>25</v>
      </c>
      <c r="J48">
        <f t="shared" si="7"/>
        <v>0</v>
      </c>
    </row>
    <row r="49" spans="2:10" ht="12.75">
      <c r="B49" s="6" t="s">
        <v>2</v>
      </c>
      <c r="C49" s="6" t="s">
        <v>10</v>
      </c>
      <c r="D49" s="7">
        <v>7.6</v>
      </c>
      <c r="E49" s="7">
        <v>3</v>
      </c>
      <c r="G49">
        <v>40</v>
      </c>
      <c r="H49">
        <f aca="true" t="shared" si="8" ref="H49:H56">0*(10000/800)</f>
        <v>0</v>
      </c>
      <c r="I49">
        <f>3*(10000/800)</f>
        <v>37.5</v>
      </c>
      <c r="J49">
        <f t="shared" si="7"/>
        <v>0</v>
      </c>
    </row>
    <row r="50" spans="2:10" ht="12.75">
      <c r="B50" s="6" t="s">
        <v>2</v>
      </c>
      <c r="C50" s="6" t="s">
        <v>10</v>
      </c>
      <c r="D50" s="7">
        <v>5.8</v>
      </c>
      <c r="E50" s="7">
        <v>2</v>
      </c>
      <c r="G50">
        <v>45</v>
      </c>
      <c r="H50">
        <f t="shared" si="8"/>
        <v>0</v>
      </c>
      <c r="I50">
        <f>0*(10000/800)</f>
        <v>0</v>
      </c>
      <c r="J50">
        <f t="shared" si="7"/>
        <v>0</v>
      </c>
    </row>
    <row r="51" spans="2:10" ht="12.75">
      <c r="B51" s="6" t="s">
        <v>2</v>
      </c>
      <c r="C51" s="6" t="s">
        <v>10</v>
      </c>
      <c r="D51" s="7">
        <v>10.5</v>
      </c>
      <c r="E51" s="7">
        <v>3</v>
      </c>
      <c r="G51">
        <v>50</v>
      </c>
      <c r="H51">
        <f t="shared" si="8"/>
        <v>0</v>
      </c>
      <c r="I51">
        <f>0*(10000/800)</f>
        <v>0</v>
      </c>
      <c r="J51">
        <f t="shared" si="7"/>
        <v>0</v>
      </c>
    </row>
    <row r="52" spans="2:10" ht="12.75">
      <c r="B52" s="6" t="s">
        <v>2</v>
      </c>
      <c r="C52" s="6" t="s">
        <v>10</v>
      </c>
      <c r="D52" s="7">
        <v>8.9</v>
      </c>
      <c r="E52" s="7">
        <v>2</v>
      </c>
      <c r="G52">
        <v>55</v>
      </c>
      <c r="H52">
        <f t="shared" si="8"/>
        <v>0</v>
      </c>
      <c r="I52">
        <f>1*(10000/800)</f>
        <v>12.5</v>
      </c>
      <c r="J52">
        <f t="shared" si="7"/>
        <v>0</v>
      </c>
    </row>
    <row r="53" spans="2:10" ht="12.75">
      <c r="B53" s="6" t="s">
        <v>2</v>
      </c>
      <c r="C53" s="6" t="s">
        <v>10</v>
      </c>
      <c r="D53" s="7">
        <v>3.5</v>
      </c>
      <c r="E53" s="7">
        <v>2</v>
      </c>
      <c r="G53">
        <v>60</v>
      </c>
      <c r="H53">
        <f t="shared" si="8"/>
        <v>0</v>
      </c>
      <c r="I53">
        <f>0*(10000/800)</f>
        <v>0</v>
      </c>
      <c r="J53">
        <f t="shared" si="7"/>
        <v>0</v>
      </c>
    </row>
    <row r="54" spans="2:10" ht="12.75">
      <c r="B54" s="6" t="s">
        <v>2</v>
      </c>
      <c r="C54" s="6" t="s">
        <v>10</v>
      </c>
      <c r="D54" s="7">
        <v>13.7</v>
      </c>
      <c r="E54" s="7">
        <v>4</v>
      </c>
      <c r="G54">
        <v>65</v>
      </c>
      <c r="H54">
        <f t="shared" si="8"/>
        <v>0</v>
      </c>
      <c r="I54">
        <f>0*(10000/800)</f>
        <v>0</v>
      </c>
      <c r="J54">
        <f t="shared" si="7"/>
        <v>0</v>
      </c>
    </row>
    <row r="55" spans="2:10" ht="12.75">
      <c r="B55" s="6" t="s">
        <v>2</v>
      </c>
      <c r="C55" s="6" t="s">
        <v>10</v>
      </c>
      <c r="D55" s="7">
        <v>29.5</v>
      </c>
      <c r="E55" s="7">
        <v>4</v>
      </c>
      <c r="G55">
        <v>70</v>
      </c>
      <c r="H55">
        <f t="shared" si="8"/>
        <v>0</v>
      </c>
      <c r="I55">
        <f>0*(10000/800)</f>
        <v>0</v>
      </c>
      <c r="J55">
        <f>1*(10000/800)</f>
        <v>12.5</v>
      </c>
    </row>
    <row r="56" spans="2:10" ht="12.75">
      <c r="B56" s="6" t="s">
        <v>2</v>
      </c>
      <c r="C56" s="6" t="s">
        <v>10</v>
      </c>
      <c r="D56" s="7">
        <v>9.5</v>
      </c>
      <c r="E56" s="7">
        <v>4</v>
      </c>
      <c r="H56">
        <f t="shared" si="8"/>
        <v>0</v>
      </c>
      <c r="I56">
        <f>0*(10000/800)</f>
        <v>0</v>
      </c>
      <c r="J56">
        <f>0*(10000/800)</f>
        <v>0</v>
      </c>
    </row>
    <row r="57" spans="2:15" ht="14.25">
      <c r="B57" s="6" t="s">
        <v>2</v>
      </c>
      <c r="C57" s="6" t="s">
        <v>10</v>
      </c>
      <c r="D57" s="7">
        <v>11</v>
      </c>
      <c r="E57" s="7">
        <v>3</v>
      </c>
      <c r="J57" t="s">
        <v>37</v>
      </c>
      <c r="M57" t="s">
        <v>38</v>
      </c>
      <c r="O57">
        <f>10000/800</f>
        <v>12.5</v>
      </c>
    </row>
    <row r="58" spans="2:5" ht="12.75">
      <c r="B58" s="6" t="s">
        <v>2</v>
      </c>
      <c r="C58" s="6" t="s">
        <v>10</v>
      </c>
      <c r="D58" s="7">
        <v>4.5</v>
      </c>
      <c r="E58" s="7">
        <v>4</v>
      </c>
    </row>
    <row r="59" spans="2:8" ht="13.5" thickBot="1">
      <c r="B59" s="6" t="s">
        <v>2</v>
      </c>
      <c r="C59" s="6" t="s">
        <v>10</v>
      </c>
      <c r="D59" s="7">
        <v>6</v>
      </c>
      <c r="E59" s="7">
        <v>4</v>
      </c>
      <c r="H59" t="s">
        <v>42</v>
      </c>
    </row>
    <row r="60" spans="2:11" ht="12.75">
      <c r="B60" s="6" t="s">
        <v>2</v>
      </c>
      <c r="C60" s="6" t="s">
        <v>10</v>
      </c>
      <c r="D60" s="7">
        <v>5.5</v>
      </c>
      <c r="E60" s="7">
        <v>4</v>
      </c>
      <c r="H60" s="14" t="s">
        <v>21</v>
      </c>
      <c r="I60" s="14" t="s">
        <v>11</v>
      </c>
      <c r="J60" s="14" t="s">
        <v>12</v>
      </c>
      <c r="K60" s="14" t="s">
        <v>14</v>
      </c>
    </row>
    <row r="61" spans="2:11" ht="12.75">
      <c r="B61" s="6" t="s">
        <v>2</v>
      </c>
      <c r="C61" s="6" t="s">
        <v>10</v>
      </c>
      <c r="D61" s="7">
        <v>5</v>
      </c>
      <c r="E61" s="7">
        <v>4</v>
      </c>
      <c r="G61">
        <v>5</v>
      </c>
      <c r="H61">
        <f>3*(10000/400)</f>
        <v>75</v>
      </c>
      <c r="I61">
        <f>3*(10000/400)</f>
        <v>75</v>
      </c>
      <c r="J61">
        <f>5*(10000/400)</f>
        <v>125</v>
      </c>
      <c r="K61">
        <f>0*(10000/400)</f>
        <v>0</v>
      </c>
    </row>
    <row r="62" spans="2:11" ht="12.75">
      <c r="B62" s="6" t="s">
        <v>2</v>
      </c>
      <c r="C62" s="6" t="s">
        <v>10</v>
      </c>
      <c r="D62" s="7">
        <v>8</v>
      </c>
      <c r="E62" s="7">
        <v>3</v>
      </c>
      <c r="G62">
        <v>10</v>
      </c>
      <c r="H62">
        <f aca="true" t="shared" si="9" ref="H62:H75">0*(10000/400)</f>
        <v>0</v>
      </c>
      <c r="I62">
        <f>4*(10000/400)</f>
        <v>100</v>
      </c>
      <c r="J62">
        <f>1*(10000/400)</f>
        <v>25</v>
      </c>
      <c r="K62">
        <f>0*(10000/400)</f>
        <v>0</v>
      </c>
    </row>
    <row r="63" spans="2:11" ht="12.75">
      <c r="B63" s="6" t="s">
        <v>2</v>
      </c>
      <c r="C63" s="6" t="s">
        <v>10</v>
      </c>
      <c r="D63" s="7">
        <v>12.4</v>
      </c>
      <c r="E63" s="7">
        <v>4</v>
      </c>
      <c r="G63">
        <v>15</v>
      </c>
      <c r="H63">
        <f t="shared" si="9"/>
        <v>0</v>
      </c>
      <c r="I63">
        <f>0*(10000/400)</f>
        <v>0</v>
      </c>
      <c r="J63">
        <f>0*(10000/400)</f>
        <v>0</v>
      </c>
      <c r="K63">
        <f>1*(10000/400)</f>
        <v>25</v>
      </c>
    </row>
    <row r="64" spans="2:11" ht="12.75">
      <c r="B64" s="6" t="s">
        <v>2</v>
      </c>
      <c r="C64" s="6" t="s">
        <v>10</v>
      </c>
      <c r="D64" s="7">
        <v>37.5</v>
      </c>
      <c r="E64" s="7">
        <v>4</v>
      </c>
      <c r="G64">
        <v>20</v>
      </c>
      <c r="H64">
        <f t="shared" si="9"/>
        <v>0</v>
      </c>
      <c r="I64">
        <f>5*(10000/400)</f>
        <v>125</v>
      </c>
      <c r="J64">
        <f>2*(10000/400)</f>
        <v>50</v>
      </c>
      <c r="K64">
        <f>1*(10000/400)</f>
        <v>25</v>
      </c>
    </row>
    <row r="65" spans="2:11" ht="12.75">
      <c r="B65" s="6" t="s">
        <v>2</v>
      </c>
      <c r="C65" s="6" t="s">
        <v>10</v>
      </c>
      <c r="D65" s="7">
        <v>25.1</v>
      </c>
      <c r="E65" s="7">
        <v>4</v>
      </c>
      <c r="G65">
        <v>25</v>
      </c>
      <c r="H65">
        <f t="shared" si="9"/>
        <v>0</v>
      </c>
      <c r="I65">
        <f>1*(10000/400)</f>
        <v>25</v>
      </c>
      <c r="J65">
        <f>1*(10000/400)</f>
        <v>25</v>
      </c>
      <c r="K65">
        <f aca="true" t="shared" si="10" ref="K65:K75">0*(10000/400)</f>
        <v>0</v>
      </c>
    </row>
    <row r="66" spans="2:11" ht="12.75">
      <c r="B66" s="6" t="s">
        <v>2</v>
      </c>
      <c r="C66" s="6" t="s">
        <v>10</v>
      </c>
      <c r="D66" s="7">
        <v>6.5</v>
      </c>
      <c r="E66" s="7">
        <v>3</v>
      </c>
      <c r="G66">
        <v>30</v>
      </c>
      <c r="H66">
        <f t="shared" si="9"/>
        <v>0</v>
      </c>
      <c r="I66">
        <f aca="true" t="shared" si="11" ref="I66:I75">0*(10000/400)</f>
        <v>0</v>
      </c>
      <c r="J66">
        <f>2*(10000/400)</f>
        <v>50</v>
      </c>
      <c r="K66">
        <f t="shared" si="10"/>
        <v>0</v>
      </c>
    </row>
    <row r="67" spans="2:11" ht="12.75">
      <c r="B67" s="6" t="s">
        <v>2</v>
      </c>
      <c r="C67" s="6" t="s">
        <v>10</v>
      </c>
      <c r="D67" s="7">
        <v>4</v>
      </c>
      <c r="E67" s="7">
        <v>2</v>
      </c>
      <c r="G67">
        <v>35</v>
      </c>
      <c r="H67">
        <f t="shared" si="9"/>
        <v>0</v>
      </c>
      <c r="I67">
        <f t="shared" si="11"/>
        <v>0</v>
      </c>
      <c r="J67">
        <f>1*(10000/400)</f>
        <v>25</v>
      </c>
      <c r="K67">
        <f t="shared" si="10"/>
        <v>0</v>
      </c>
    </row>
    <row r="68" spans="2:11" ht="12.75">
      <c r="B68" s="6" t="s">
        <v>2</v>
      </c>
      <c r="C68" s="6" t="s">
        <v>10</v>
      </c>
      <c r="D68" s="7">
        <v>12</v>
      </c>
      <c r="E68" s="7">
        <v>3</v>
      </c>
      <c r="G68">
        <v>40</v>
      </c>
      <c r="H68">
        <f t="shared" si="9"/>
        <v>0</v>
      </c>
      <c r="I68">
        <f t="shared" si="11"/>
        <v>0</v>
      </c>
      <c r="J68">
        <f>0*(10000/400)</f>
        <v>0</v>
      </c>
      <c r="K68">
        <f t="shared" si="10"/>
        <v>0</v>
      </c>
    </row>
    <row r="69" spans="2:11" ht="12.75">
      <c r="B69" s="6" t="s">
        <v>2</v>
      </c>
      <c r="C69" s="6" t="s">
        <v>10</v>
      </c>
      <c r="D69" s="7">
        <v>17</v>
      </c>
      <c r="E69" s="7">
        <v>3</v>
      </c>
      <c r="G69">
        <v>45</v>
      </c>
      <c r="H69">
        <f t="shared" si="9"/>
        <v>0</v>
      </c>
      <c r="I69">
        <f t="shared" si="11"/>
        <v>0</v>
      </c>
      <c r="J69">
        <f>0*(10000/400)</f>
        <v>0</v>
      </c>
      <c r="K69">
        <f t="shared" si="10"/>
        <v>0</v>
      </c>
    </row>
    <row r="70" spans="2:11" ht="12.75">
      <c r="B70" s="6" t="s">
        <v>2</v>
      </c>
      <c r="C70" s="6" t="s">
        <v>10</v>
      </c>
      <c r="D70" s="7">
        <v>45</v>
      </c>
      <c r="E70" s="7">
        <v>3</v>
      </c>
      <c r="G70">
        <v>50</v>
      </c>
      <c r="H70">
        <f t="shared" si="9"/>
        <v>0</v>
      </c>
      <c r="I70">
        <f t="shared" si="11"/>
        <v>0</v>
      </c>
      <c r="J70">
        <f>1*(10000/400)</f>
        <v>25</v>
      </c>
      <c r="K70">
        <f t="shared" si="10"/>
        <v>0</v>
      </c>
    </row>
    <row r="71" spans="2:11" ht="12.75">
      <c r="B71" s="6" t="s">
        <v>2</v>
      </c>
      <c r="C71" s="6" t="s">
        <v>10</v>
      </c>
      <c r="D71" s="7">
        <v>6.5</v>
      </c>
      <c r="E71" s="7">
        <v>3</v>
      </c>
      <c r="G71">
        <v>55</v>
      </c>
      <c r="H71">
        <f t="shared" si="9"/>
        <v>0</v>
      </c>
      <c r="I71">
        <f t="shared" si="11"/>
        <v>0</v>
      </c>
      <c r="J71">
        <f>0*(10000/400)</f>
        <v>0</v>
      </c>
      <c r="K71">
        <f t="shared" si="10"/>
        <v>0</v>
      </c>
    </row>
    <row r="72" spans="2:11" ht="12.75">
      <c r="B72" s="6" t="s">
        <v>2</v>
      </c>
      <c r="C72" s="6" t="s">
        <v>11</v>
      </c>
      <c r="D72" s="7">
        <v>25.5</v>
      </c>
      <c r="E72" s="7">
        <v>3</v>
      </c>
      <c r="G72">
        <v>60</v>
      </c>
      <c r="H72">
        <f t="shared" si="9"/>
        <v>0</v>
      </c>
      <c r="I72">
        <f t="shared" si="11"/>
        <v>0</v>
      </c>
      <c r="J72">
        <f>0*(10000/400)</f>
        <v>0</v>
      </c>
      <c r="K72">
        <f t="shared" si="10"/>
        <v>0</v>
      </c>
    </row>
    <row r="73" spans="2:11" ht="12.75">
      <c r="B73" s="6" t="s">
        <v>2</v>
      </c>
      <c r="C73" s="6" t="s">
        <v>11</v>
      </c>
      <c r="D73" s="7">
        <v>68</v>
      </c>
      <c r="E73" s="7">
        <v>4</v>
      </c>
      <c r="G73">
        <v>65</v>
      </c>
      <c r="H73">
        <f t="shared" si="9"/>
        <v>0</v>
      </c>
      <c r="I73">
        <f t="shared" si="11"/>
        <v>0</v>
      </c>
      <c r="J73">
        <f>1*(10000/400)</f>
        <v>25</v>
      </c>
      <c r="K73">
        <f t="shared" si="10"/>
        <v>0</v>
      </c>
    </row>
    <row r="74" spans="2:11" ht="12.75">
      <c r="B74" s="6" t="s">
        <v>2</v>
      </c>
      <c r="C74" s="6" t="s">
        <v>11</v>
      </c>
      <c r="D74" s="7">
        <v>24.3</v>
      </c>
      <c r="E74" s="7">
        <v>4</v>
      </c>
      <c r="G74">
        <v>70</v>
      </c>
      <c r="H74">
        <f t="shared" si="9"/>
        <v>0</v>
      </c>
      <c r="I74">
        <f t="shared" si="11"/>
        <v>0</v>
      </c>
      <c r="J74">
        <f>0*(10000/400)</f>
        <v>0</v>
      </c>
      <c r="K74">
        <f t="shared" si="10"/>
        <v>0</v>
      </c>
    </row>
    <row r="75" spans="2:11" ht="12.75">
      <c r="B75" s="6" t="s">
        <v>2</v>
      </c>
      <c r="C75" s="6" t="s">
        <v>11</v>
      </c>
      <c r="D75" s="7">
        <v>39.5</v>
      </c>
      <c r="E75" s="7">
        <v>3</v>
      </c>
      <c r="H75">
        <f t="shared" si="9"/>
        <v>0</v>
      </c>
      <c r="I75">
        <f t="shared" si="11"/>
        <v>0</v>
      </c>
      <c r="J75">
        <f>0*(10000/400)</f>
        <v>0</v>
      </c>
      <c r="K75">
        <f t="shared" si="10"/>
        <v>0</v>
      </c>
    </row>
    <row r="76" spans="2:15" ht="14.25">
      <c r="B76" s="6" t="s">
        <v>2</v>
      </c>
      <c r="C76" s="6" t="s">
        <v>11</v>
      </c>
      <c r="D76" s="7">
        <v>17.5</v>
      </c>
      <c r="E76" s="7">
        <v>1</v>
      </c>
      <c r="J76" t="s">
        <v>40</v>
      </c>
      <c r="M76" t="s">
        <v>41</v>
      </c>
      <c r="O76">
        <f>10000/400</f>
        <v>25</v>
      </c>
    </row>
    <row r="77" spans="2:5" ht="12.75">
      <c r="B77" s="6" t="s">
        <v>2</v>
      </c>
      <c r="C77" s="6" t="s">
        <v>12</v>
      </c>
      <c r="D77" s="7">
        <v>13.4</v>
      </c>
      <c r="E77" s="7">
        <v>3</v>
      </c>
    </row>
    <row r="78" spans="2:5" ht="12.75">
      <c r="B78" s="6" t="s">
        <v>2</v>
      </c>
      <c r="C78" s="6" t="s">
        <v>12</v>
      </c>
      <c r="D78" s="7">
        <v>9.5</v>
      </c>
      <c r="E78" s="7">
        <v>3</v>
      </c>
    </row>
    <row r="79" spans="2:5" ht="12.75">
      <c r="B79" s="6" t="s">
        <v>2</v>
      </c>
      <c r="C79" s="6" t="s">
        <v>12</v>
      </c>
      <c r="D79" s="7">
        <v>8.2</v>
      </c>
      <c r="E79" s="7">
        <v>3</v>
      </c>
    </row>
    <row r="80" spans="2:5" ht="12.75">
      <c r="B80" s="6" t="s">
        <v>2</v>
      </c>
      <c r="C80" s="6" t="s">
        <v>12</v>
      </c>
      <c r="D80" s="7">
        <v>18.2</v>
      </c>
      <c r="E80" s="7">
        <v>3</v>
      </c>
    </row>
    <row r="81" spans="2:5" ht="12.75">
      <c r="B81" s="6" t="s">
        <v>2</v>
      </c>
      <c r="C81" s="6" t="s">
        <v>12</v>
      </c>
      <c r="D81" s="7">
        <v>12.2</v>
      </c>
      <c r="E81" s="7">
        <v>3</v>
      </c>
    </row>
    <row r="82" spans="2:5" ht="12.75">
      <c r="B82" s="6" t="s">
        <v>2</v>
      </c>
      <c r="C82" s="6" t="s">
        <v>12</v>
      </c>
      <c r="D82" s="7">
        <v>17</v>
      </c>
      <c r="E82" s="7">
        <v>2</v>
      </c>
    </row>
    <row r="83" spans="2:5" ht="12.75">
      <c r="B83" s="6" t="s">
        <v>2</v>
      </c>
      <c r="C83" s="6" t="s">
        <v>12</v>
      </c>
      <c r="D83" s="7">
        <v>15.2</v>
      </c>
      <c r="E83" s="7">
        <v>4</v>
      </c>
    </row>
    <row r="84" spans="2:5" ht="12.75">
      <c r="B84" s="6" t="s">
        <v>2</v>
      </c>
      <c r="C84" s="6" t="s">
        <v>12</v>
      </c>
      <c r="D84" s="7">
        <v>14.7</v>
      </c>
      <c r="E84" s="7">
        <v>3</v>
      </c>
    </row>
    <row r="85" spans="2:5" ht="12.75">
      <c r="B85" s="6" t="s">
        <v>2</v>
      </c>
      <c r="C85" s="6" t="s">
        <v>12</v>
      </c>
      <c r="D85" s="7">
        <v>9</v>
      </c>
      <c r="E85" s="7">
        <v>3</v>
      </c>
    </row>
    <row r="86" spans="2:5" ht="12.75">
      <c r="B86" s="6" t="s">
        <v>2</v>
      </c>
      <c r="C86" s="6" t="s">
        <v>12</v>
      </c>
      <c r="D86" s="7">
        <v>11</v>
      </c>
      <c r="E86" s="7">
        <v>1</v>
      </c>
    </row>
    <row r="87" spans="2:5" ht="12.75">
      <c r="B87" s="6" t="s">
        <v>2</v>
      </c>
      <c r="C87" s="6" t="s">
        <v>12</v>
      </c>
      <c r="D87" s="7">
        <v>15.5</v>
      </c>
      <c r="E87" s="7">
        <v>1</v>
      </c>
    </row>
    <row r="88" spans="2:5" ht="12.75">
      <c r="B88" s="6" t="s">
        <v>2</v>
      </c>
      <c r="C88" s="6" t="s">
        <v>12</v>
      </c>
      <c r="D88" s="7">
        <v>52.1</v>
      </c>
      <c r="E88" s="7">
        <v>3</v>
      </c>
    </row>
    <row r="89" spans="2:5" ht="12.75">
      <c r="B89" s="6" t="s">
        <v>2</v>
      </c>
      <c r="C89" s="6" t="s">
        <v>12</v>
      </c>
      <c r="D89" s="7">
        <v>6.1</v>
      </c>
      <c r="E89" s="7">
        <v>1</v>
      </c>
    </row>
    <row r="90" spans="2:5" ht="12.75">
      <c r="B90" s="6" t="s">
        <v>2</v>
      </c>
      <c r="C90" s="6" t="s">
        <v>12</v>
      </c>
      <c r="D90" s="7">
        <v>28.5</v>
      </c>
      <c r="E90" s="7">
        <v>3</v>
      </c>
    </row>
    <row r="91" spans="2:5" ht="12.75">
      <c r="B91" s="6" t="s">
        <v>2</v>
      </c>
      <c r="C91" s="6" t="s">
        <v>12</v>
      </c>
      <c r="D91" s="7">
        <v>28</v>
      </c>
      <c r="E91" s="7">
        <v>3</v>
      </c>
    </row>
    <row r="92" spans="2:5" ht="12.75">
      <c r="B92" s="6" t="s">
        <v>2</v>
      </c>
      <c r="C92" s="6" t="s">
        <v>12</v>
      </c>
      <c r="D92" s="7">
        <v>18.8</v>
      </c>
      <c r="E92" s="7">
        <v>3</v>
      </c>
    </row>
    <row r="93" spans="2:5" ht="12.75">
      <c r="B93" s="6" t="s">
        <v>2</v>
      </c>
      <c r="C93" s="6" t="s">
        <v>12</v>
      </c>
      <c r="D93" s="7">
        <v>19</v>
      </c>
      <c r="E93" s="7">
        <v>3</v>
      </c>
    </row>
    <row r="94" spans="2:5" ht="12.75">
      <c r="B94" s="6" t="s">
        <v>2</v>
      </c>
      <c r="C94" s="6" t="s">
        <v>12</v>
      </c>
      <c r="D94" s="7">
        <v>39</v>
      </c>
      <c r="E94" s="7">
        <v>3</v>
      </c>
    </row>
    <row r="95" spans="2:5" ht="12.75">
      <c r="B95" s="6" t="s">
        <v>2</v>
      </c>
      <c r="C95" s="6" t="s">
        <v>12</v>
      </c>
      <c r="D95" s="7">
        <v>32.7</v>
      </c>
      <c r="E95" s="7">
        <v>3</v>
      </c>
    </row>
    <row r="96" spans="2:5" ht="12.75">
      <c r="B96" s="6" t="s">
        <v>2</v>
      </c>
      <c r="C96" s="6" t="s">
        <v>12</v>
      </c>
      <c r="D96" s="7">
        <v>55.5</v>
      </c>
      <c r="E96" s="7">
        <v>3</v>
      </c>
    </row>
    <row r="97" spans="2:5" ht="12.75">
      <c r="B97" s="6" t="s">
        <v>2</v>
      </c>
      <c r="C97" s="6" t="s">
        <v>12</v>
      </c>
      <c r="D97" s="7">
        <v>15.6</v>
      </c>
      <c r="E97" s="7">
        <v>2</v>
      </c>
    </row>
    <row r="98" spans="2:5" ht="12.75">
      <c r="B98" s="6" t="s">
        <v>2</v>
      </c>
      <c r="C98" s="6" t="s">
        <v>12</v>
      </c>
      <c r="D98" s="7">
        <v>13.2</v>
      </c>
      <c r="E98" s="7">
        <v>2</v>
      </c>
    </row>
    <row r="99" spans="2:5" ht="12.75">
      <c r="B99" s="6" t="s">
        <v>2</v>
      </c>
      <c r="C99" s="6" t="s">
        <v>12</v>
      </c>
      <c r="D99" s="7">
        <v>43.1</v>
      </c>
      <c r="E99" s="7">
        <v>3</v>
      </c>
    </row>
    <row r="100" spans="2:5" ht="12.75">
      <c r="B100" s="6" t="s">
        <v>2</v>
      </c>
      <c r="C100" s="6" t="s">
        <v>12</v>
      </c>
      <c r="D100" s="7">
        <v>35.5</v>
      </c>
      <c r="E100" s="7">
        <v>4</v>
      </c>
    </row>
    <row r="101" spans="2:5" ht="12.75">
      <c r="B101" s="6" t="s">
        <v>2</v>
      </c>
      <c r="C101" s="6" t="s">
        <v>12</v>
      </c>
      <c r="D101" s="7">
        <v>35.7</v>
      </c>
      <c r="E101" s="7">
        <v>4</v>
      </c>
    </row>
    <row r="102" spans="2:5" ht="12.75">
      <c r="B102" s="6" t="s">
        <v>2</v>
      </c>
      <c r="C102" s="6" t="s">
        <v>12</v>
      </c>
      <c r="D102" s="7">
        <v>3</v>
      </c>
      <c r="E102" s="7">
        <v>3</v>
      </c>
    </row>
    <row r="103" spans="2:5" ht="12.75">
      <c r="B103" s="6" t="s">
        <v>2</v>
      </c>
      <c r="C103" s="6" t="s">
        <v>12</v>
      </c>
      <c r="D103" s="7">
        <v>4</v>
      </c>
      <c r="E103" s="7">
        <v>3</v>
      </c>
    </row>
    <row r="104" spans="2:5" ht="12.75">
      <c r="B104" s="6" t="s">
        <v>2</v>
      </c>
      <c r="C104" s="6" t="s">
        <v>12</v>
      </c>
      <c r="D104" s="7">
        <v>2</v>
      </c>
      <c r="E104" s="7">
        <v>3</v>
      </c>
    </row>
    <row r="105" spans="2:5" ht="12.75">
      <c r="B105" s="6" t="s">
        <v>2</v>
      </c>
      <c r="C105" s="6" t="s">
        <v>12</v>
      </c>
      <c r="D105" s="7">
        <v>18.5</v>
      </c>
      <c r="E105" s="7">
        <v>4</v>
      </c>
    </row>
    <row r="106" spans="2:5" ht="12.75">
      <c r="B106" s="6" t="s">
        <v>2</v>
      </c>
      <c r="C106" s="6" t="s">
        <v>12</v>
      </c>
      <c r="D106" s="7">
        <v>2</v>
      </c>
      <c r="E106" s="7">
        <v>3</v>
      </c>
    </row>
    <row r="107" spans="2:5" ht="12.75">
      <c r="B107" s="6" t="s">
        <v>2</v>
      </c>
      <c r="C107" s="6" t="s">
        <v>12</v>
      </c>
      <c r="D107" s="7">
        <v>18.8</v>
      </c>
      <c r="E107" s="7">
        <v>4</v>
      </c>
    </row>
    <row r="108" spans="2:5" ht="12.75">
      <c r="B108" s="6" t="s">
        <v>2</v>
      </c>
      <c r="C108" s="6" t="s">
        <v>12</v>
      </c>
      <c r="D108" s="7">
        <v>12</v>
      </c>
      <c r="E108" s="7">
        <v>3</v>
      </c>
    </row>
    <row r="109" spans="2:5" ht="12.75">
      <c r="B109" s="6" t="s">
        <v>2</v>
      </c>
      <c r="C109" s="6" t="s">
        <v>12</v>
      </c>
      <c r="D109" s="7">
        <v>12.9</v>
      </c>
      <c r="E109" s="7">
        <v>3</v>
      </c>
    </row>
    <row r="110" spans="2:5" ht="12.75">
      <c r="B110" s="6" t="s">
        <v>2</v>
      </c>
      <c r="C110" s="6" t="s">
        <v>12</v>
      </c>
      <c r="D110" s="7">
        <v>1</v>
      </c>
      <c r="E110" s="7">
        <v>3</v>
      </c>
    </row>
    <row r="111" spans="2:5" ht="12.75">
      <c r="B111" s="6" t="s">
        <v>2</v>
      </c>
      <c r="C111" s="6" t="s">
        <v>12</v>
      </c>
      <c r="D111" s="7">
        <v>17.3</v>
      </c>
      <c r="E111" s="7">
        <v>4</v>
      </c>
    </row>
    <row r="112" spans="2:5" ht="12.75">
      <c r="B112" s="6" t="s">
        <v>2</v>
      </c>
      <c r="C112" s="6" t="s">
        <v>12</v>
      </c>
      <c r="D112" s="7">
        <v>21.2</v>
      </c>
      <c r="E112" s="7">
        <v>4</v>
      </c>
    </row>
    <row r="113" spans="2:5" ht="12.75">
      <c r="B113" s="6" t="s">
        <v>2</v>
      </c>
      <c r="C113" s="6" t="s">
        <v>12</v>
      </c>
      <c r="D113" s="7">
        <v>2</v>
      </c>
      <c r="E113" s="7">
        <v>3</v>
      </c>
    </row>
    <row r="114" spans="2:5" ht="12.75">
      <c r="B114" s="6" t="s">
        <v>2</v>
      </c>
      <c r="C114" s="6" t="s">
        <v>12</v>
      </c>
      <c r="D114" s="7">
        <v>26.4</v>
      </c>
      <c r="E114" s="7">
        <v>4</v>
      </c>
    </row>
    <row r="115" spans="2:5" ht="12.75">
      <c r="B115" s="6" t="s">
        <v>2</v>
      </c>
      <c r="C115" s="6" t="s">
        <v>12</v>
      </c>
      <c r="D115" s="7">
        <v>26.2</v>
      </c>
      <c r="E115" s="7">
        <v>2</v>
      </c>
    </row>
    <row r="116" spans="2:5" ht="12.75">
      <c r="B116" s="6" t="s">
        <v>2</v>
      </c>
      <c r="C116" s="6" t="s">
        <v>12</v>
      </c>
      <c r="D116" s="7">
        <v>45</v>
      </c>
      <c r="E116" s="7">
        <v>3</v>
      </c>
    </row>
    <row r="117" spans="2:5" ht="12.75">
      <c r="B117" s="6" t="s">
        <v>2</v>
      </c>
      <c r="C117" s="6" t="s">
        <v>12</v>
      </c>
      <c r="D117" s="7">
        <v>5.9</v>
      </c>
      <c r="E117" s="7">
        <v>2</v>
      </c>
    </row>
    <row r="118" spans="2:5" ht="12.75">
      <c r="B118" s="6" t="s">
        <v>2</v>
      </c>
      <c r="C118" s="6" t="s">
        <v>12</v>
      </c>
      <c r="D118" s="7">
        <v>29.4</v>
      </c>
      <c r="E118" s="7">
        <v>4</v>
      </c>
    </row>
    <row r="119" spans="2:5" ht="12.75">
      <c r="B119" s="6" t="s">
        <v>2</v>
      </c>
      <c r="C119" s="6" t="s">
        <v>12</v>
      </c>
      <c r="D119" s="7">
        <v>18.9</v>
      </c>
      <c r="E119" s="7">
        <v>4</v>
      </c>
    </row>
    <row r="120" spans="2:5" ht="12.75">
      <c r="B120" s="6" t="s">
        <v>2</v>
      </c>
      <c r="C120" s="6" t="s">
        <v>12</v>
      </c>
      <c r="D120" s="7">
        <v>15.7</v>
      </c>
      <c r="E120" s="7">
        <v>3</v>
      </c>
    </row>
    <row r="121" spans="2:5" ht="12.75">
      <c r="B121" s="6" t="s">
        <v>2</v>
      </c>
      <c r="C121" s="6" t="s">
        <v>12</v>
      </c>
      <c r="D121" s="7">
        <v>32.3</v>
      </c>
      <c r="E121" s="7">
        <v>3</v>
      </c>
    </row>
    <row r="122" spans="2:5" ht="12.75">
      <c r="B122" s="6" t="s">
        <v>2</v>
      </c>
      <c r="C122" s="6" t="s">
        <v>12</v>
      </c>
      <c r="D122" s="7">
        <v>55.6</v>
      </c>
      <c r="E122" s="7">
        <v>4</v>
      </c>
    </row>
    <row r="123" spans="2:5" ht="12.75">
      <c r="B123" s="6" t="s">
        <v>2</v>
      </c>
      <c r="C123" s="6" t="s">
        <v>12</v>
      </c>
      <c r="D123" s="7">
        <v>22.1</v>
      </c>
      <c r="E123" s="7">
        <v>3</v>
      </c>
    </row>
    <row r="124" spans="2:5" ht="12.75">
      <c r="B124" s="6" t="s">
        <v>2</v>
      </c>
      <c r="C124" s="6" t="s">
        <v>12</v>
      </c>
      <c r="D124" s="7">
        <v>65.4</v>
      </c>
      <c r="E124" s="7">
        <v>4</v>
      </c>
    </row>
    <row r="125" spans="2:5" ht="12.75">
      <c r="B125" s="6" t="s">
        <v>2</v>
      </c>
      <c r="C125" s="6" t="s">
        <v>12</v>
      </c>
      <c r="D125" s="7">
        <v>4</v>
      </c>
      <c r="E125" s="7">
        <v>4</v>
      </c>
    </row>
    <row r="126" spans="2:5" ht="12.75">
      <c r="B126" s="6" t="s">
        <v>2</v>
      </c>
      <c r="C126" s="6" t="s">
        <v>12</v>
      </c>
      <c r="D126" s="7">
        <v>33</v>
      </c>
      <c r="E126" s="7">
        <v>4</v>
      </c>
    </row>
    <row r="127" spans="2:5" ht="12.75">
      <c r="B127" s="6" t="s">
        <v>2</v>
      </c>
      <c r="C127" s="6" t="s">
        <v>12</v>
      </c>
      <c r="D127" s="7">
        <v>62.4</v>
      </c>
      <c r="E127" s="7">
        <v>4</v>
      </c>
    </row>
    <row r="128" spans="2:5" ht="12.75">
      <c r="B128" s="6" t="s">
        <v>2</v>
      </c>
      <c r="C128" s="6" t="s">
        <v>12</v>
      </c>
      <c r="D128" s="7">
        <v>21</v>
      </c>
      <c r="E128" s="7">
        <v>2</v>
      </c>
    </row>
    <row r="129" spans="2:5" ht="12.75">
      <c r="B129" s="6" t="s">
        <v>2</v>
      </c>
      <c r="C129" s="6" t="s">
        <v>12</v>
      </c>
      <c r="D129" s="7">
        <v>28</v>
      </c>
      <c r="E129" s="7">
        <v>3</v>
      </c>
    </row>
    <row r="130" spans="2:5" ht="12.75">
      <c r="B130" s="6" t="s">
        <v>2</v>
      </c>
      <c r="C130" s="6" t="s">
        <v>12</v>
      </c>
      <c r="D130" s="7">
        <v>15.2</v>
      </c>
      <c r="E130" s="7">
        <v>2</v>
      </c>
    </row>
    <row r="131" spans="2:5" ht="12.75">
      <c r="B131" s="6" t="s">
        <v>2</v>
      </c>
      <c r="C131" s="6" t="s">
        <v>12</v>
      </c>
      <c r="D131" s="7">
        <v>32.4</v>
      </c>
      <c r="E131" s="7">
        <v>3</v>
      </c>
    </row>
    <row r="132" spans="2:5" ht="12.75">
      <c r="B132" s="6" t="s">
        <v>2</v>
      </c>
      <c r="C132" s="6" t="s">
        <v>12</v>
      </c>
      <c r="D132" s="7">
        <v>30.5</v>
      </c>
      <c r="E132" s="7">
        <v>3</v>
      </c>
    </row>
    <row r="133" spans="2:5" ht="12.75">
      <c r="B133" s="6" t="s">
        <v>2</v>
      </c>
      <c r="C133" s="6" t="s">
        <v>12</v>
      </c>
      <c r="D133" s="7">
        <v>20</v>
      </c>
      <c r="E133" s="7">
        <v>2</v>
      </c>
    </row>
    <row r="134" spans="2:5" ht="12.75">
      <c r="B134" s="6" t="s">
        <v>2</v>
      </c>
      <c r="C134" s="6" t="s">
        <v>12</v>
      </c>
      <c r="D134" s="7">
        <v>21</v>
      </c>
      <c r="E134" s="7">
        <v>2</v>
      </c>
    </row>
    <row r="135" spans="2:5" ht="12.75">
      <c r="B135" s="6" t="s">
        <v>2</v>
      </c>
      <c r="C135" s="6" t="s">
        <v>12</v>
      </c>
      <c r="D135" s="7">
        <v>37.3</v>
      </c>
      <c r="E135" s="7">
        <v>3</v>
      </c>
    </row>
    <row r="136" spans="2:5" ht="12.75">
      <c r="B136" s="6" t="s">
        <v>2</v>
      </c>
      <c r="C136" s="6" t="s">
        <v>12</v>
      </c>
      <c r="D136" s="7">
        <v>14.7</v>
      </c>
      <c r="E136" s="7">
        <v>2</v>
      </c>
    </row>
    <row r="137" spans="2:5" ht="12.75">
      <c r="B137" s="6" t="s">
        <v>2</v>
      </c>
      <c r="C137" s="6" t="s">
        <v>12</v>
      </c>
      <c r="D137" s="7">
        <v>11.4</v>
      </c>
      <c r="E137" s="7">
        <v>2</v>
      </c>
    </row>
    <row r="138" spans="2:5" ht="12.75">
      <c r="B138" s="6" t="s">
        <v>2</v>
      </c>
      <c r="C138" s="6" t="s">
        <v>12</v>
      </c>
      <c r="D138" s="7">
        <v>11.1</v>
      </c>
      <c r="E138" s="7">
        <v>2</v>
      </c>
    </row>
    <row r="139" spans="2:5" ht="12.75">
      <c r="B139" s="6" t="s">
        <v>2</v>
      </c>
      <c r="C139" s="6" t="s">
        <v>12</v>
      </c>
      <c r="D139" s="7">
        <v>10.6</v>
      </c>
      <c r="E139" s="7">
        <v>2</v>
      </c>
    </row>
    <row r="140" spans="2:5" ht="12.75">
      <c r="B140" s="6" t="s">
        <v>2</v>
      </c>
      <c r="C140" s="6" t="s">
        <v>12</v>
      </c>
      <c r="D140" s="7">
        <v>7.5</v>
      </c>
      <c r="E140" s="7">
        <v>1</v>
      </c>
    </row>
    <row r="141" spans="2:5" ht="12.75">
      <c r="B141" s="6" t="s">
        <v>2</v>
      </c>
      <c r="C141" s="6" t="s">
        <v>12</v>
      </c>
      <c r="D141" s="7">
        <v>20</v>
      </c>
      <c r="E141" s="7">
        <v>2</v>
      </c>
    </row>
    <row r="142" spans="2:5" ht="12.75">
      <c r="B142" s="6" t="s">
        <v>2</v>
      </c>
      <c r="C142" s="6" t="s">
        <v>12</v>
      </c>
      <c r="D142" s="7">
        <v>32.5</v>
      </c>
      <c r="E142" s="7">
        <v>3</v>
      </c>
    </row>
    <row r="143" spans="2:5" ht="12.75">
      <c r="B143" s="6" t="s">
        <v>2</v>
      </c>
      <c r="C143" s="6" t="s">
        <v>12</v>
      </c>
      <c r="D143" s="7">
        <v>9.5</v>
      </c>
      <c r="E143" s="7">
        <v>3</v>
      </c>
    </row>
    <row r="144" spans="2:5" ht="12.75">
      <c r="B144" s="6" t="s">
        <v>2</v>
      </c>
      <c r="C144" s="6" t="s">
        <v>12</v>
      </c>
      <c r="D144" s="7">
        <v>20.9</v>
      </c>
      <c r="E144" s="7">
        <v>2</v>
      </c>
    </row>
    <row r="145" spans="2:5" ht="12.75">
      <c r="B145" s="6" t="s">
        <v>2</v>
      </c>
      <c r="C145" s="6" t="s">
        <v>12</v>
      </c>
      <c r="D145" s="7">
        <v>13</v>
      </c>
      <c r="E145" s="7">
        <v>3</v>
      </c>
    </row>
    <row r="146" spans="2:5" ht="12.75">
      <c r="B146" s="6" t="s">
        <v>2</v>
      </c>
      <c r="C146" s="6" t="s">
        <v>12</v>
      </c>
      <c r="D146" s="7">
        <v>35.5</v>
      </c>
      <c r="E146" s="7">
        <v>3</v>
      </c>
    </row>
    <row r="147" spans="2:5" ht="12.75">
      <c r="B147" s="6" t="s">
        <v>2</v>
      </c>
      <c r="C147" s="6" t="s">
        <v>12</v>
      </c>
      <c r="D147" s="7">
        <v>9</v>
      </c>
      <c r="E147" s="7">
        <v>2</v>
      </c>
    </row>
    <row r="148" spans="2:5" ht="12.75">
      <c r="B148" s="6" t="s">
        <v>2</v>
      </c>
      <c r="C148" s="6" t="s">
        <v>12</v>
      </c>
      <c r="D148" s="7">
        <v>22.5</v>
      </c>
      <c r="E148" s="7">
        <v>2</v>
      </c>
    </row>
    <row r="149" spans="2:5" ht="12.75">
      <c r="B149" s="6" t="s">
        <v>2</v>
      </c>
      <c r="C149" s="6" t="s">
        <v>12</v>
      </c>
      <c r="D149" s="7">
        <v>44.5</v>
      </c>
      <c r="E149" s="7">
        <v>3</v>
      </c>
    </row>
    <row r="150" spans="2:5" ht="12.75">
      <c r="B150" s="6" t="s">
        <v>2</v>
      </c>
      <c r="C150" s="6" t="s">
        <v>12</v>
      </c>
      <c r="D150" s="7">
        <v>10</v>
      </c>
      <c r="E150" s="7">
        <v>2</v>
      </c>
    </row>
    <row r="151" spans="2:5" ht="12.75">
      <c r="B151" s="6" t="s">
        <v>2</v>
      </c>
      <c r="C151" s="6" t="s">
        <v>12</v>
      </c>
      <c r="D151" s="7">
        <v>50.4</v>
      </c>
      <c r="E151" s="7">
        <v>4</v>
      </c>
    </row>
    <row r="152" spans="2:5" ht="12.75">
      <c r="B152" s="6" t="s">
        <v>2</v>
      </c>
      <c r="C152" s="6" t="s">
        <v>12</v>
      </c>
      <c r="D152" s="7">
        <v>38.3</v>
      </c>
      <c r="E152" s="7">
        <v>4</v>
      </c>
    </row>
    <row r="153" spans="2:5" ht="12.75">
      <c r="B153" s="6" t="s">
        <v>2</v>
      </c>
      <c r="C153" s="6" t="s">
        <v>12</v>
      </c>
      <c r="D153" s="7">
        <v>3.1</v>
      </c>
      <c r="E153" s="7">
        <v>2</v>
      </c>
    </row>
    <row r="154" spans="2:5" ht="12.75">
      <c r="B154" s="6" t="s">
        <v>2</v>
      </c>
      <c r="C154" s="6" t="s">
        <v>12</v>
      </c>
      <c r="D154" s="7">
        <v>40</v>
      </c>
      <c r="E154" s="7">
        <v>4</v>
      </c>
    </row>
    <row r="155" spans="2:5" ht="12.75">
      <c r="B155" s="6" t="s">
        <v>2</v>
      </c>
      <c r="C155" s="6" t="s">
        <v>12</v>
      </c>
      <c r="D155" s="7">
        <v>15.9</v>
      </c>
      <c r="E155" s="7">
        <v>3</v>
      </c>
    </row>
    <row r="156" spans="2:5" ht="12.75">
      <c r="B156" s="6" t="s">
        <v>2</v>
      </c>
      <c r="C156" s="6" t="s">
        <v>13</v>
      </c>
      <c r="D156" s="7">
        <v>19.6</v>
      </c>
      <c r="E156" s="7">
        <v>4</v>
      </c>
    </row>
    <row r="157" spans="2:5" ht="12.75">
      <c r="B157" s="6" t="s">
        <v>2</v>
      </c>
      <c r="C157" s="6" t="s">
        <v>13</v>
      </c>
      <c r="D157" s="7">
        <v>39</v>
      </c>
      <c r="E157" s="7">
        <v>4</v>
      </c>
    </row>
    <row r="158" spans="2:5" ht="12.75">
      <c r="B158" s="6" t="s">
        <v>2</v>
      </c>
      <c r="C158" s="6" t="s">
        <v>13</v>
      </c>
      <c r="D158" s="7">
        <v>40.6</v>
      </c>
      <c r="E158" s="7">
        <v>4</v>
      </c>
    </row>
    <row r="159" spans="2:5" ht="12.75">
      <c r="B159" s="6" t="s">
        <v>2</v>
      </c>
      <c r="C159" s="6" t="s">
        <v>16</v>
      </c>
      <c r="D159" s="7">
        <v>17.8</v>
      </c>
      <c r="E159" s="7">
        <v>4</v>
      </c>
    </row>
    <row r="160" spans="2:5" ht="12.75">
      <c r="B160" s="6" t="s">
        <v>2</v>
      </c>
      <c r="C160" s="6" t="s">
        <v>16</v>
      </c>
      <c r="D160" s="7">
        <v>18.9</v>
      </c>
      <c r="E160" s="7">
        <v>3</v>
      </c>
    </row>
    <row r="161" spans="2:5" ht="12.75">
      <c r="B161" s="6" t="s">
        <v>2</v>
      </c>
      <c r="C161" s="6" t="s">
        <v>16</v>
      </c>
      <c r="D161" s="7">
        <v>17.4</v>
      </c>
      <c r="E161" s="7">
        <v>4</v>
      </c>
    </row>
    <row r="162" spans="2:5" ht="12.75">
      <c r="B162" s="6" t="s">
        <v>2</v>
      </c>
      <c r="C162" s="6" t="s">
        <v>16</v>
      </c>
      <c r="D162" s="7">
        <v>18</v>
      </c>
      <c r="E162" s="7">
        <v>3</v>
      </c>
    </row>
    <row r="163" spans="2:5" ht="12.75">
      <c r="B163" s="6" t="s">
        <v>2</v>
      </c>
      <c r="C163" s="6" t="s">
        <v>14</v>
      </c>
      <c r="D163" s="7">
        <v>29.4</v>
      </c>
      <c r="E163" s="7">
        <v>2</v>
      </c>
    </row>
    <row r="164" spans="2:5" ht="12.75">
      <c r="B164" s="6" t="s">
        <v>3</v>
      </c>
      <c r="C164" s="6" t="s">
        <v>15</v>
      </c>
      <c r="D164" s="7">
        <v>20.2</v>
      </c>
      <c r="E164" s="7">
        <v>1</v>
      </c>
    </row>
    <row r="165" spans="2:5" ht="12.75">
      <c r="B165" s="6" t="s">
        <v>3</v>
      </c>
      <c r="C165" s="6" t="s">
        <v>10</v>
      </c>
      <c r="D165" s="7">
        <v>1.3</v>
      </c>
      <c r="E165" s="7">
        <v>2</v>
      </c>
    </row>
    <row r="166" spans="2:5" ht="12.75">
      <c r="B166" s="6" t="s">
        <v>3</v>
      </c>
      <c r="C166" s="6" t="s">
        <v>10</v>
      </c>
      <c r="D166" s="7">
        <v>0</v>
      </c>
      <c r="E166" s="7">
        <v>2</v>
      </c>
    </row>
    <row r="167" spans="2:5" ht="12.75">
      <c r="B167" s="6" t="s">
        <v>3</v>
      </c>
      <c r="C167" s="6" t="s">
        <v>10</v>
      </c>
      <c r="D167" s="7">
        <v>0</v>
      </c>
      <c r="E167" s="7">
        <v>2</v>
      </c>
    </row>
    <row r="168" spans="2:5" ht="12.75">
      <c r="B168" s="6" t="s">
        <v>3</v>
      </c>
      <c r="C168" s="6" t="s">
        <v>10</v>
      </c>
      <c r="D168" s="7">
        <v>0</v>
      </c>
      <c r="E168" s="7">
        <v>2</v>
      </c>
    </row>
    <row r="169" spans="2:5" ht="12.75">
      <c r="B169" s="6" t="s">
        <v>3</v>
      </c>
      <c r="C169" s="6" t="s">
        <v>10</v>
      </c>
      <c r="D169" s="7">
        <v>0.5</v>
      </c>
      <c r="E169" s="7">
        <v>2</v>
      </c>
    </row>
    <row r="170" spans="2:5" ht="12.75">
      <c r="B170" s="6" t="s">
        <v>3</v>
      </c>
      <c r="C170" s="6" t="s">
        <v>10</v>
      </c>
      <c r="D170" s="7">
        <v>0</v>
      </c>
      <c r="E170" s="7">
        <v>1</v>
      </c>
    </row>
    <row r="171" spans="2:5" ht="12.75">
      <c r="B171" s="6" t="s">
        <v>3</v>
      </c>
      <c r="C171" s="6" t="s">
        <v>10</v>
      </c>
      <c r="D171" s="7">
        <v>0</v>
      </c>
      <c r="E171" s="7">
        <v>1</v>
      </c>
    </row>
    <row r="172" spans="2:5" ht="12.75">
      <c r="B172" s="6" t="s">
        <v>3</v>
      </c>
      <c r="C172" s="6" t="s">
        <v>10</v>
      </c>
      <c r="D172" s="7">
        <v>0</v>
      </c>
      <c r="E172" s="7">
        <v>1</v>
      </c>
    </row>
    <row r="173" spans="2:5" ht="12.75">
      <c r="B173" s="6" t="s">
        <v>3</v>
      </c>
      <c r="C173" s="6" t="s">
        <v>11</v>
      </c>
      <c r="D173" s="7">
        <v>28.2</v>
      </c>
      <c r="E173" s="7">
        <v>2</v>
      </c>
    </row>
    <row r="174" spans="2:5" ht="12.75">
      <c r="B174" s="6" t="s">
        <v>3</v>
      </c>
      <c r="C174" s="6" t="s">
        <v>11</v>
      </c>
      <c r="D174" s="7">
        <v>45.4</v>
      </c>
      <c r="E174" s="7">
        <v>4</v>
      </c>
    </row>
    <row r="175" spans="2:5" ht="12.75">
      <c r="B175" s="6" t="s">
        <v>3</v>
      </c>
      <c r="C175" s="6" t="s">
        <v>11</v>
      </c>
      <c r="D175" s="7">
        <v>41</v>
      </c>
      <c r="E175" s="7">
        <v>4</v>
      </c>
    </row>
    <row r="176" spans="2:5" ht="12.75">
      <c r="B176" s="6" t="s">
        <v>3</v>
      </c>
      <c r="C176" s="6" t="s">
        <v>11</v>
      </c>
      <c r="D176" s="7">
        <v>25</v>
      </c>
      <c r="E176" s="7">
        <v>2</v>
      </c>
    </row>
    <row r="177" spans="2:5" ht="12.75">
      <c r="B177" s="6" t="s">
        <v>3</v>
      </c>
      <c r="C177" s="6" t="s">
        <v>11</v>
      </c>
      <c r="D177" s="7">
        <v>23.8</v>
      </c>
      <c r="E177" s="7">
        <v>3</v>
      </c>
    </row>
    <row r="178" spans="2:5" ht="12.75">
      <c r="B178" s="6" t="s">
        <v>3</v>
      </c>
      <c r="C178" s="6" t="s">
        <v>12</v>
      </c>
      <c r="D178" s="7">
        <v>36.3</v>
      </c>
      <c r="E178" s="7">
        <v>3</v>
      </c>
    </row>
    <row r="179" spans="2:5" ht="12.75">
      <c r="B179" s="6" t="s">
        <v>3</v>
      </c>
      <c r="C179" s="6" t="s">
        <v>12</v>
      </c>
      <c r="D179" s="7">
        <v>9.1</v>
      </c>
      <c r="E179" s="7">
        <v>2</v>
      </c>
    </row>
    <row r="180" spans="2:5" ht="12.75">
      <c r="B180" s="6" t="s">
        <v>3</v>
      </c>
      <c r="C180" s="6" t="s">
        <v>12</v>
      </c>
      <c r="D180" s="7">
        <v>21.4</v>
      </c>
      <c r="E180" s="7">
        <v>3</v>
      </c>
    </row>
    <row r="181" spans="2:5" ht="12.75">
      <c r="B181" s="6" t="s">
        <v>3</v>
      </c>
      <c r="C181" s="6" t="s">
        <v>12</v>
      </c>
      <c r="D181" s="7">
        <v>35.1</v>
      </c>
      <c r="E181" s="7">
        <v>3</v>
      </c>
    </row>
    <row r="182" spans="2:5" ht="12.75">
      <c r="B182" s="6" t="s">
        <v>3</v>
      </c>
      <c r="C182" s="6" t="s">
        <v>12</v>
      </c>
      <c r="D182" s="7">
        <v>11.5</v>
      </c>
      <c r="E182" s="7">
        <v>3</v>
      </c>
    </row>
    <row r="183" spans="2:5" ht="12.75">
      <c r="B183" s="6" t="s">
        <v>3</v>
      </c>
      <c r="C183" s="6" t="s">
        <v>12</v>
      </c>
      <c r="D183" s="7">
        <v>31.4</v>
      </c>
      <c r="E183" s="7">
        <v>4</v>
      </c>
    </row>
    <row r="184" spans="2:5" ht="12.75">
      <c r="B184" s="6" t="s">
        <v>3</v>
      </c>
      <c r="C184" s="6" t="s">
        <v>12</v>
      </c>
      <c r="D184" s="7">
        <v>32.3</v>
      </c>
      <c r="E184" s="7">
        <v>3</v>
      </c>
    </row>
    <row r="185" spans="2:5" ht="12.75">
      <c r="B185" s="6" t="s">
        <v>3</v>
      </c>
      <c r="C185" s="6" t="s">
        <v>12</v>
      </c>
      <c r="D185" s="7">
        <v>25.6</v>
      </c>
      <c r="E185" s="7">
        <v>3</v>
      </c>
    </row>
    <row r="186" spans="2:5" ht="12.75">
      <c r="B186" s="6" t="s">
        <v>3</v>
      </c>
      <c r="C186" s="6" t="s">
        <v>12</v>
      </c>
      <c r="D186" s="7">
        <v>5</v>
      </c>
      <c r="E186" s="7">
        <v>2</v>
      </c>
    </row>
    <row r="187" spans="2:5" ht="12.75">
      <c r="B187" s="6" t="s">
        <v>3</v>
      </c>
      <c r="C187" s="6" t="s">
        <v>12</v>
      </c>
      <c r="D187" s="7">
        <v>17.2</v>
      </c>
      <c r="E187" s="7">
        <v>3</v>
      </c>
    </row>
    <row r="188" spans="2:5" ht="12.75">
      <c r="B188" s="6" t="s">
        <v>3</v>
      </c>
      <c r="C188" s="6" t="s">
        <v>12</v>
      </c>
      <c r="D188" s="7">
        <v>36.5</v>
      </c>
      <c r="E188" s="7">
        <v>3</v>
      </c>
    </row>
    <row r="189" spans="2:5" ht="12.75">
      <c r="B189" s="6" t="s">
        <v>3</v>
      </c>
      <c r="C189" s="6" t="s">
        <v>12</v>
      </c>
      <c r="D189" s="7">
        <v>7.7</v>
      </c>
      <c r="E189" s="7">
        <v>2</v>
      </c>
    </row>
    <row r="190" spans="2:5" ht="12.75">
      <c r="B190" s="6" t="s">
        <v>3</v>
      </c>
      <c r="C190" s="6" t="s">
        <v>12</v>
      </c>
      <c r="D190" s="7">
        <v>43.3</v>
      </c>
      <c r="E190" s="7">
        <v>3</v>
      </c>
    </row>
    <row r="191" spans="2:5" ht="12.75">
      <c r="B191" s="6" t="s">
        <v>3</v>
      </c>
      <c r="C191" s="6" t="s">
        <v>12</v>
      </c>
      <c r="D191" s="7">
        <v>40.8</v>
      </c>
      <c r="E191" s="7">
        <v>3</v>
      </c>
    </row>
    <row r="192" spans="2:5" ht="12.75">
      <c r="B192" s="6" t="s">
        <v>3</v>
      </c>
      <c r="C192" s="6" t="s">
        <v>12</v>
      </c>
      <c r="D192" s="7">
        <v>20.4</v>
      </c>
      <c r="E192" s="7">
        <v>4</v>
      </c>
    </row>
    <row r="193" spans="2:5" ht="12.75">
      <c r="B193" s="6" t="s">
        <v>3</v>
      </c>
      <c r="C193" s="6" t="s">
        <v>12</v>
      </c>
      <c r="D193" s="7">
        <v>8.1</v>
      </c>
      <c r="E193" s="7">
        <v>4</v>
      </c>
    </row>
    <row r="194" spans="2:5" ht="12.75">
      <c r="B194" s="6" t="s">
        <v>3</v>
      </c>
      <c r="C194" s="6" t="s">
        <v>12</v>
      </c>
      <c r="D194" s="7">
        <v>9</v>
      </c>
      <c r="E194" s="7">
        <v>4</v>
      </c>
    </row>
    <row r="195" spans="2:5" ht="12.75">
      <c r="B195" s="6" t="s">
        <v>3</v>
      </c>
      <c r="C195" s="6" t="s">
        <v>12</v>
      </c>
      <c r="D195" s="7">
        <v>7.6</v>
      </c>
      <c r="E195" s="7">
        <v>4</v>
      </c>
    </row>
    <row r="196" spans="2:5" ht="12.75">
      <c r="B196" s="6" t="s">
        <v>3</v>
      </c>
      <c r="C196" s="6" t="s">
        <v>12</v>
      </c>
      <c r="D196" s="7">
        <v>4</v>
      </c>
      <c r="E196" s="7">
        <v>1</v>
      </c>
    </row>
    <row r="197" spans="2:5" ht="12.75">
      <c r="B197" s="6" t="s">
        <v>3</v>
      </c>
      <c r="C197" s="6" t="s">
        <v>12</v>
      </c>
      <c r="D197" s="7">
        <v>8.4</v>
      </c>
      <c r="E197" s="7">
        <v>4</v>
      </c>
    </row>
    <row r="198" spans="2:5" ht="12.75">
      <c r="B198" s="6" t="s">
        <v>3</v>
      </c>
      <c r="C198" s="6" t="s">
        <v>12</v>
      </c>
      <c r="D198" s="7">
        <v>4</v>
      </c>
      <c r="E198" s="7">
        <v>4</v>
      </c>
    </row>
    <row r="199" spans="2:5" ht="12.75">
      <c r="B199" s="6" t="s">
        <v>3</v>
      </c>
      <c r="C199" s="6" t="s">
        <v>12</v>
      </c>
      <c r="D199" s="7">
        <v>1</v>
      </c>
      <c r="E199" s="7">
        <v>3</v>
      </c>
    </row>
    <row r="200" spans="2:5" ht="12.75">
      <c r="B200" s="6" t="s">
        <v>3</v>
      </c>
      <c r="C200" s="6" t="s">
        <v>12</v>
      </c>
      <c r="D200" s="7">
        <v>9.9</v>
      </c>
      <c r="E200" s="7">
        <v>3</v>
      </c>
    </row>
    <row r="201" spans="2:5" ht="12.75">
      <c r="B201" s="6" t="s">
        <v>3</v>
      </c>
      <c r="C201" s="6" t="s">
        <v>12</v>
      </c>
      <c r="D201" s="7">
        <v>3</v>
      </c>
      <c r="E201" s="7">
        <v>3</v>
      </c>
    </row>
    <row r="202" spans="2:5" ht="12.75">
      <c r="B202" s="6" t="s">
        <v>3</v>
      </c>
      <c r="C202" s="6" t="s">
        <v>13</v>
      </c>
      <c r="D202" s="7">
        <v>20.6</v>
      </c>
      <c r="E202" s="7">
        <v>1</v>
      </c>
    </row>
    <row r="203" spans="2:5" ht="12.75">
      <c r="B203" s="6" t="s">
        <v>3</v>
      </c>
      <c r="C203" s="6" t="s">
        <v>14</v>
      </c>
      <c r="D203" s="7">
        <v>46.8</v>
      </c>
      <c r="E203" s="7">
        <v>4</v>
      </c>
    </row>
    <row r="204" spans="2:5" ht="12.75">
      <c r="B204" s="6" t="s">
        <v>3</v>
      </c>
      <c r="C204" s="6" t="s">
        <v>14</v>
      </c>
      <c r="D204" s="7">
        <v>33.2</v>
      </c>
      <c r="E204" s="7">
        <v>4</v>
      </c>
    </row>
    <row r="205" spans="2:5" ht="12.75">
      <c r="B205" s="6" t="s">
        <v>3</v>
      </c>
      <c r="C205" s="6" t="s">
        <v>14</v>
      </c>
      <c r="D205" s="7">
        <v>8.2</v>
      </c>
      <c r="E205" s="7">
        <v>4</v>
      </c>
    </row>
    <row r="206" spans="2:5" ht="12.75">
      <c r="B206" s="6" t="s">
        <v>3</v>
      </c>
      <c r="C206" s="6" t="s">
        <v>14</v>
      </c>
      <c r="D206" s="7">
        <v>63</v>
      </c>
      <c r="E206" s="7">
        <v>4</v>
      </c>
    </row>
    <row r="207" spans="2:5" ht="12.75">
      <c r="B207" s="6" t="s">
        <v>3</v>
      </c>
      <c r="C207" s="6" t="s">
        <v>14</v>
      </c>
      <c r="D207" s="7">
        <v>45.6</v>
      </c>
      <c r="E207" s="7">
        <v>3</v>
      </c>
    </row>
    <row r="208" spans="2:5" ht="12.75">
      <c r="B208" s="6" t="s">
        <v>3</v>
      </c>
      <c r="C208" s="6" t="s">
        <v>14</v>
      </c>
      <c r="D208" s="7">
        <v>35</v>
      </c>
      <c r="E208" s="7">
        <v>3</v>
      </c>
    </row>
    <row r="209" spans="2:5" ht="12.75">
      <c r="B209" s="6" t="s">
        <v>3</v>
      </c>
      <c r="C209" s="6" t="s">
        <v>14</v>
      </c>
      <c r="D209" s="7">
        <v>50.6</v>
      </c>
      <c r="E209" s="7">
        <v>2</v>
      </c>
    </row>
    <row r="210" spans="2:5" ht="12.75">
      <c r="B210" s="6" t="s">
        <v>3</v>
      </c>
      <c r="C210" s="6" t="s">
        <v>14</v>
      </c>
      <c r="D210" s="7">
        <v>46.6</v>
      </c>
      <c r="E210" s="7">
        <v>3</v>
      </c>
    </row>
    <row r="211" spans="2:5" ht="12.75">
      <c r="B211" s="6" t="s">
        <v>4</v>
      </c>
      <c r="C211" s="6" t="s">
        <v>11</v>
      </c>
      <c r="D211" s="7">
        <v>25.2</v>
      </c>
      <c r="E211" s="7">
        <v>4</v>
      </c>
    </row>
    <row r="212" spans="2:5" ht="12.75">
      <c r="B212" s="6" t="s">
        <v>4</v>
      </c>
      <c r="C212" s="6" t="s">
        <v>11</v>
      </c>
      <c r="D212" s="7">
        <v>31.5</v>
      </c>
      <c r="E212" s="7">
        <v>4</v>
      </c>
    </row>
    <row r="213" spans="2:5" ht="12.75">
      <c r="B213" s="6" t="s">
        <v>4</v>
      </c>
      <c r="C213" s="6" t="s">
        <v>11</v>
      </c>
      <c r="D213" s="7">
        <v>6.7</v>
      </c>
      <c r="E213" s="7">
        <v>3</v>
      </c>
    </row>
    <row r="214" spans="2:5" ht="12.75">
      <c r="B214" s="6" t="s">
        <v>4</v>
      </c>
      <c r="C214" s="6" t="s">
        <v>11</v>
      </c>
      <c r="D214" s="7">
        <v>13.7</v>
      </c>
      <c r="E214" s="7">
        <v>1</v>
      </c>
    </row>
    <row r="215" spans="2:5" ht="12.75">
      <c r="B215" s="6" t="s">
        <v>4</v>
      </c>
      <c r="C215" s="6" t="s">
        <v>11</v>
      </c>
      <c r="D215" s="7">
        <v>13.2</v>
      </c>
      <c r="E215" s="7">
        <v>4</v>
      </c>
    </row>
    <row r="216" spans="2:5" ht="12.75">
      <c r="B216" s="6" t="s">
        <v>4</v>
      </c>
      <c r="C216" s="6" t="s">
        <v>11</v>
      </c>
      <c r="D216" s="7">
        <v>15.9</v>
      </c>
      <c r="E216" s="7">
        <v>4</v>
      </c>
    </row>
    <row r="217" spans="2:5" ht="12.75">
      <c r="B217" s="6" t="s">
        <v>4</v>
      </c>
      <c r="C217" s="6" t="s">
        <v>12</v>
      </c>
      <c r="D217" s="7">
        <v>8.5</v>
      </c>
      <c r="E217" s="7">
        <v>4</v>
      </c>
    </row>
    <row r="218" spans="2:5" ht="12.75">
      <c r="B218" s="6" t="s">
        <v>4</v>
      </c>
      <c r="C218" s="6" t="s">
        <v>12</v>
      </c>
      <c r="D218" s="7">
        <v>9.2</v>
      </c>
      <c r="E218" s="7">
        <v>4</v>
      </c>
    </row>
    <row r="219" spans="2:5" ht="12.75">
      <c r="B219" s="6" t="s">
        <v>4</v>
      </c>
      <c r="C219" s="6" t="s">
        <v>12</v>
      </c>
      <c r="D219" s="7">
        <v>3.1</v>
      </c>
      <c r="E219" s="7">
        <v>3</v>
      </c>
    </row>
    <row r="220" spans="2:5" ht="12.75">
      <c r="B220" s="6" t="s">
        <v>4</v>
      </c>
      <c r="C220" s="6" t="s">
        <v>12</v>
      </c>
      <c r="D220" s="7">
        <v>2.1</v>
      </c>
      <c r="E220" s="7">
        <v>3</v>
      </c>
    </row>
    <row r="221" spans="2:5" ht="12.75">
      <c r="B221" s="6" t="s">
        <v>4</v>
      </c>
      <c r="C221" s="6" t="s">
        <v>12</v>
      </c>
      <c r="D221" s="7">
        <v>2.1</v>
      </c>
      <c r="E221" s="7">
        <v>3</v>
      </c>
    </row>
    <row r="222" spans="2:5" ht="12.75">
      <c r="B222" s="6" t="s">
        <v>4</v>
      </c>
      <c r="C222" s="6" t="s">
        <v>12</v>
      </c>
      <c r="D222" s="7">
        <v>2</v>
      </c>
      <c r="E222" s="7">
        <v>3</v>
      </c>
    </row>
    <row r="223" spans="2:5" ht="12.75">
      <c r="B223" s="6" t="s">
        <v>4</v>
      </c>
      <c r="C223" s="6" t="s">
        <v>12</v>
      </c>
      <c r="D223" s="7">
        <v>39.6</v>
      </c>
      <c r="E223" s="7">
        <v>4</v>
      </c>
    </row>
    <row r="224" spans="2:5" ht="12.75">
      <c r="B224" s="6" t="s">
        <v>4</v>
      </c>
      <c r="C224" s="6" t="s">
        <v>12</v>
      </c>
      <c r="D224" s="7">
        <v>7.3</v>
      </c>
      <c r="E224" s="7">
        <v>2</v>
      </c>
    </row>
    <row r="225" spans="2:5" ht="12.75">
      <c r="B225" s="6" t="s">
        <v>4</v>
      </c>
      <c r="C225" s="6" t="s">
        <v>12</v>
      </c>
      <c r="D225" s="7">
        <v>31.7</v>
      </c>
      <c r="E225" s="7">
        <v>4</v>
      </c>
    </row>
    <row r="226" spans="2:5" ht="12.75">
      <c r="B226" s="6" t="s">
        <v>4</v>
      </c>
      <c r="C226" s="6" t="s">
        <v>12</v>
      </c>
      <c r="D226" s="7">
        <v>20.1</v>
      </c>
      <c r="E226" s="7">
        <v>3</v>
      </c>
    </row>
    <row r="227" spans="2:5" ht="12.75">
      <c r="B227" s="6" t="s">
        <v>4</v>
      </c>
      <c r="C227" s="6" t="s">
        <v>12</v>
      </c>
      <c r="D227" s="7">
        <v>37.5</v>
      </c>
      <c r="E227" s="7">
        <v>4</v>
      </c>
    </row>
    <row r="228" spans="2:5" ht="12.75">
      <c r="B228" s="6" t="s">
        <v>4</v>
      </c>
      <c r="C228" s="6" t="s">
        <v>12</v>
      </c>
      <c r="D228" s="7">
        <v>6.6</v>
      </c>
      <c r="E228" s="7">
        <v>2</v>
      </c>
    </row>
    <row r="229" spans="2:5" ht="12.75">
      <c r="B229" s="6" t="s">
        <v>4</v>
      </c>
      <c r="C229" s="6" t="s">
        <v>12</v>
      </c>
      <c r="D229" s="7">
        <v>27.1</v>
      </c>
      <c r="E229" s="7">
        <v>4</v>
      </c>
    </row>
    <row r="230" spans="2:5" ht="12.75">
      <c r="B230" s="6" t="s">
        <v>4</v>
      </c>
      <c r="C230" s="6" t="s">
        <v>12</v>
      </c>
      <c r="D230" s="7">
        <v>15.9</v>
      </c>
      <c r="E230" s="7">
        <v>4</v>
      </c>
    </row>
    <row r="231" spans="2:5" ht="12.75">
      <c r="B231" s="6" t="s">
        <v>4</v>
      </c>
      <c r="C231" s="6" t="s">
        <v>12</v>
      </c>
      <c r="D231" s="7">
        <v>30.2</v>
      </c>
      <c r="E231" s="7">
        <v>4</v>
      </c>
    </row>
    <row r="232" spans="2:5" ht="12.75">
      <c r="B232" s="6" t="s">
        <v>4</v>
      </c>
      <c r="C232" s="6" t="s">
        <v>12</v>
      </c>
      <c r="D232" s="7">
        <v>4.8</v>
      </c>
      <c r="E232" s="7">
        <v>2</v>
      </c>
    </row>
    <row r="233" spans="2:5" ht="12.75">
      <c r="B233" s="6" t="s">
        <v>4</v>
      </c>
      <c r="C233" s="6" t="s">
        <v>12</v>
      </c>
      <c r="D233" s="7">
        <v>4.3</v>
      </c>
      <c r="E233" s="7">
        <v>2</v>
      </c>
    </row>
    <row r="234" spans="2:5" ht="12.75">
      <c r="B234" s="6" t="s">
        <v>4</v>
      </c>
      <c r="C234" s="6" t="s">
        <v>12</v>
      </c>
      <c r="D234" s="7">
        <v>26.9</v>
      </c>
      <c r="E234" s="7">
        <v>4</v>
      </c>
    </row>
    <row r="235" spans="2:5" ht="12.75">
      <c r="B235" s="6" t="s">
        <v>4</v>
      </c>
      <c r="C235" s="6" t="s">
        <v>12</v>
      </c>
      <c r="D235" s="7">
        <v>7</v>
      </c>
      <c r="E235" s="7">
        <v>3</v>
      </c>
    </row>
    <row r="236" spans="2:5" ht="12.75">
      <c r="B236" s="6" t="s">
        <v>4</v>
      </c>
      <c r="C236" s="6" t="s">
        <v>12</v>
      </c>
      <c r="D236" s="7">
        <v>5.1</v>
      </c>
      <c r="E236" s="7">
        <v>2</v>
      </c>
    </row>
    <row r="237" spans="2:5" ht="12.75">
      <c r="B237" s="6" t="s">
        <v>4</v>
      </c>
      <c r="C237" s="6" t="s">
        <v>12</v>
      </c>
      <c r="D237" s="7">
        <v>6.7</v>
      </c>
      <c r="E237" s="7">
        <v>3</v>
      </c>
    </row>
    <row r="238" spans="2:5" ht="12.75">
      <c r="B238" s="6" t="s">
        <v>4</v>
      </c>
      <c r="C238" s="6" t="s">
        <v>12</v>
      </c>
      <c r="D238" s="7">
        <v>22.9</v>
      </c>
      <c r="E238" s="7">
        <v>4</v>
      </c>
    </row>
    <row r="239" spans="2:5" ht="12.75">
      <c r="B239" s="6" t="s">
        <v>4</v>
      </c>
      <c r="C239" s="6" t="s">
        <v>12</v>
      </c>
      <c r="D239" s="7">
        <v>5.8</v>
      </c>
      <c r="E239" s="7">
        <v>3</v>
      </c>
    </row>
    <row r="240" spans="2:5" ht="12.75">
      <c r="B240" s="6" t="s">
        <v>4</v>
      </c>
      <c r="C240" s="6" t="s">
        <v>12</v>
      </c>
      <c r="D240" s="7">
        <v>2.5</v>
      </c>
      <c r="E240" s="7">
        <v>4</v>
      </c>
    </row>
    <row r="241" spans="2:5" ht="12.75">
      <c r="B241" s="6" t="s">
        <v>4</v>
      </c>
      <c r="C241" s="6" t="s">
        <v>12</v>
      </c>
      <c r="D241" s="7">
        <v>1.5</v>
      </c>
      <c r="E241" s="7">
        <v>3</v>
      </c>
    </row>
    <row r="242" spans="2:5" ht="12.75">
      <c r="B242" s="6" t="s">
        <v>4</v>
      </c>
      <c r="C242" s="6" t="s">
        <v>12</v>
      </c>
      <c r="D242" s="7">
        <v>3</v>
      </c>
      <c r="E242" s="7">
        <v>3</v>
      </c>
    </row>
    <row r="243" spans="2:5" ht="12.75">
      <c r="B243" s="6" t="s">
        <v>4</v>
      </c>
      <c r="C243" s="6" t="s">
        <v>12</v>
      </c>
      <c r="D243" s="7">
        <v>23.5</v>
      </c>
      <c r="E243" s="7">
        <v>3</v>
      </c>
    </row>
    <row r="244" spans="2:5" ht="12.75">
      <c r="B244" s="6" t="s">
        <v>4</v>
      </c>
      <c r="C244" s="6" t="s">
        <v>12</v>
      </c>
      <c r="D244" s="7">
        <v>19.2</v>
      </c>
      <c r="E244" s="7">
        <v>3</v>
      </c>
    </row>
    <row r="245" spans="2:5" ht="12.75">
      <c r="B245" s="6" t="s">
        <v>4</v>
      </c>
      <c r="C245" s="6" t="s">
        <v>12</v>
      </c>
      <c r="D245" s="7">
        <v>50.4</v>
      </c>
      <c r="E245" s="7">
        <v>4</v>
      </c>
    </row>
    <row r="246" spans="2:5" ht="12.75">
      <c r="B246" s="6" t="s">
        <v>4</v>
      </c>
      <c r="C246" s="6" t="s">
        <v>12</v>
      </c>
      <c r="D246" s="7">
        <v>6.4</v>
      </c>
      <c r="E246" s="7">
        <v>2</v>
      </c>
    </row>
    <row r="247" spans="2:5" ht="12.75">
      <c r="B247" s="6" t="s">
        <v>4</v>
      </c>
      <c r="C247" s="6" t="s">
        <v>12</v>
      </c>
      <c r="D247" s="7">
        <v>26.7</v>
      </c>
      <c r="E247" s="7">
        <v>4</v>
      </c>
    </row>
    <row r="248" spans="2:5" ht="12.75">
      <c r="B248" s="6" t="s">
        <v>4</v>
      </c>
      <c r="C248" s="6" t="s">
        <v>12</v>
      </c>
      <c r="D248" s="7">
        <v>35.1</v>
      </c>
      <c r="E248" s="7">
        <v>4</v>
      </c>
    </row>
    <row r="249" spans="2:5" ht="12.75">
      <c r="B249" s="6" t="s">
        <v>4</v>
      </c>
      <c r="C249" s="6" t="s">
        <v>12</v>
      </c>
      <c r="D249" s="7">
        <v>17</v>
      </c>
      <c r="E249" s="7">
        <v>4</v>
      </c>
    </row>
    <row r="250" spans="2:5" ht="12.75">
      <c r="B250" s="6" t="s">
        <v>4</v>
      </c>
      <c r="C250" s="6" t="s">
        <v>12</v>
      </c>
      <c r="D250" s="7">
        <v>14.1</v>
      </c>
      <c r="E250" s="7">
        <v>4</v>
      </c>
    </row>
    <row r="251" spans="2:5" ht="12.75">
      <c r="B251" s="6" t="s">
        <v>4</v>
      </c>
      <c r="C251" s="6" t="s">
        <v>12</v>
      </c>
      <c r="D251" s="7">
        <v>0</v>
      </c>
      <c r="E251" s="7">
        <v>2</v>
      </c>
    </row>
    <row r="252" spans="2:5" ht="12.75">
      <c r="B252" s="6" t="s">
        <v>4</v>
      </c>
      <c r="C252" s="6" t="s">
        <v>12</v>
      </c>
      <c r="D252" s="7">
        <v>8.5</v>
      </c>
      <c r="E252" s="7">
        <v>3</v>
      </c>
    </row>
    <row r="253" spans="2:5" ht="12.75">
      <c r="B253" s="6" t="s">
        <v>4</v>
      </c>
      <c r="C253" s="6" t="s">
        <v>12</v>
      </c>
      <c r="D253" s="7">
        <v>0</v>
      </c>
      <c r="E253" s="7">
        <v>2</v>
      </c>
    </row>
    <row r="254" spans="2:5" ht="12.75">
      <c r="B254" s="6" t="s">
        <v>4</v>
      </c>
      <c r="C254" s="6" t="s">
        <v>12</v>
      </c>
      <c r="D254" s="7">
        <v>0</v>
      </c>
      <c r="E254" s="7">
        <v>2</v>
      </c>
    </row>
    <row r="255" spans="2:5" ht="12.75">
      <c r="B255" s="6" t="s">
        <v>4</v>
      </c>
      <c r="C255" s="6" t="s">
        <v>12</v>
      </c>
      <c r="D255" s="7">
        <v>0</v>
      </c>
      <c r="E255" s="7">
        <v>2</v>
      </c>
    </row>
    <row r="256" spans="2:5" ht="12.75">
      <c r="B256" s="6" t="s">
        <v>4</v>
      </c>
      <c r="C256" s="6" t="s">
        <v>12</v>
      </c>
      <c r="D256" s="7">
        <v>8.8</v>
      </c>
      <c r="E256" s="7">
        <v>3</v>
      </c>
    </row>
    <row r="257" spans="2:5" ht="12.75">
      <c r="B257" s="6" t="s">
        <v>4</v>
      </c>
      <c r="C257" s="6" t="s">
        <v>12</v>
      </c>
      <c r="D257" s="7">
        <v>0</v>
      </c>
      <c r="E257" s="7">
        <v>2</v>
      </c>
    </row>
    <row r="258" spans="2:5" ht="12.75">
      <c r="B258" s="6" t="s">
        <v>4</v>
      </c>
      <c r="C258" s="6" t="s">
        <v>12</v>
      </c>
      <c r="D258" s="7">
        <v>25.1</v>
      </c>
      <c r="E258" s="7">
        <v>4</v>
      </c>
    </row>
    <row r="259" spans="2:5" ht="12.75">
      <c r="B259" s="6" t="s">
        <v>4</v>
      </c>
      <c r="C259" s="6" t="s">
        <v>12</v>
      </c>
      <c r="D259" s="7">
        <v>29.7</v>
      </c>
      <c r="E259" s="7">
        <v>4</v>
      </c>
    </row>
    <row r="260" spans="2:5" ht="12.75">
      <c r="B260" s="6" t="s">
        <v>4</v>
      </c>
      <c r="C260" s="6" t="s">
        <v>12</v>
      </c>
      <c r="D260" s="7">
        <v>4.2</v>
      </c>
      <c r="E260" s="7">
        <v>2</v>
      </c>
    </row>
    <row r="261" spans="2:5" ht="12.75">
      <c r="B261" s="6" t="s">
        <v>4</v>
      </c>
      <c r="C261" s="6" t="s">
        <v>12</v>
      </c>
      <c r="D261" s="7">
        <v>21.7</v>
      </c>
      <c r="E261" s="7">
        <v>4</v>
      </c>
    </row>
    <row r="262" spans="2:5" ht="12.75">
      <c r="B262" s="6" t="s">
        <v>4</v>
      </c>
      <c r="C262" s="6" t="s">
        <v>12</v>
      </c>
      <c r="D262" s="7">
        <v>22.9</v>
      </c>
      <c r="E262" s="7">
        <v>4</v>
      </c>
    </row>
    <row r="263" spans="2:5" ht="12.75">
      <c r="B263" s="6" t="s">
        <v>4</v>
      </c>
      <c r="C263" s="6" t="s">
        <v>12</v>
      </c>
      <c r="D263" s="7">
        <v>24.3</v>
      </c>
      <c r="E263" s="7">
        <v>4</v>
      </c>
    </row>
    <row r="264" spans="2:5" ht="12.75">
      <c r="B264" s="6" t="s">
        <v>4</v>
      </c>
      <c r="C264" s="6" t="s">
        <v>14</v>
      </c>
      <c r="D264" s="7">
        <v>11.2</v>
      </c>
      <c r="E264" s="7">
        <v>3</v>
      </c>
    </row>
    <row r="265" spans="2:5" ht="12.75">
      <c r="B265" s="6" t="s">
        <v>4</v>
      </c>
      <c r="C265" s="6" t="s">
        <v>14</v>
      </c>
      <c r="D265" s="7">
        <v>8.7</v>
      </c>
      <c r="E265" s="7">
        <v>3</v>
      </c>
    </row>
    <row r="266" spans="2:5" ht="12.75">
      <c r="B266" s="6" t="s">
        <v>4</v>
      </c>
      <c r="C266" s="6" t="s">
        <v>14</v>
      </c>
      <c r="D266" s="7">
        <v>18.4</v>
      </c>
      <c r="E266" s="7">
        <v>3</v>
      </c>
    </row>
    <row r="267" spans="2:5" ht="12.75">
      <c r="B267" s="6" t="s">
        <v>4</v>
      </c>
      <c r="C267" s="6" t="s">
        <v>14</v>
      </c>
      <c r="D267" s="7">
        <v>65.5</v>
      </c>
      <c r="E267" s="7">
        <v>4</v>
      </c>
    </row>
    <row r="268" spans="2:5" ht="12.75">
      <c r="B268" s="6" t="s">
        <v>4</v>
      </c>
      <c r="C268" s="6" t="s">
        <v>14</v>
      </c>
      <c r="D268" s="7">
        <v>20.4</v>
      </c>
      <c r="E268" s="7">
        <v>4</v>
      </c>
    </row>
    <row r="269" spans="2:5" ht="12.75">
      <c r="B269" s="6" t="s">
        <v>4</v>
      </c>
      <c r="C269" s="6" t="s">
        <v>14</v>
      </c>
      <c r="D269" s="7">
        <v>7.5</v>
      </c>
      <c r="E269" s="7">
        <v>2</v>
      </c>
    </row>
    <row r="270" spans="2:5" ht="12.75">
      <c r="B270" s="6" t="s">
        <v>5</v>
      </c>
      <c r="C270" s="6" t="s">
        <v>21</v>
      </c>
      <c r="D270" s="7">
        <v>3.4</v>
      </c>
      <c r="E270" s="7">
        <v>3</v>
      </c>
    </row>
    <row r="271" spans="2:5" ht="12.75">
      <c r="B271" s="6" t="s">
        <v>5</v>
      </c>
      <c r="C271" s="6" t="s">
        <v>21</v>
      </c>
      <c r="D271" s="7">
        <v>2.5</v>
      </c>
      <c r="E271" s="7">
        <v>2</v>
      </c>
    </row>
    <row r="272" spans="2:5" ht="12.75">
      <c r="B272" s="6" t="s">
        <v>5</v>
      </c>
      <c r="C272" s="6" t="s">
        <v>21</v>
      </c>
      <c r="D272" s="7">
        <v>2</v>
      </c>
      <c r="E272" s="7">
        <v>4</v>
      </c>
    </row>
    <row r="273" spans="2:5" ht="12.75">
      <c r="B273" s="6" t="s">
        <v>5</v>
      </c>
      <c r="C273" s="6" t="s">
        <v>11</v>
      </c>
      <c r="D273" s="7">
        <v>9.3</v>
      </c>
      <c r="E273" s="7">
        <v>2</v>
      </c>
    </row>
    <row r="274" spans="2:5" ht="12.75">
      <c r="B274" s="6" t="s">
        <v>5</v>
      </c>
      <c r="C274" s="6" t="s">
        <v>11</v>
      </c>
      <c r="D274" s="7">
        <v>8.1</v>
      </c>
      <c r="E274" s="7">
        <v>3</v>
      </c>
    </row>
    <row r="275" spans="2:5" ht="12.75">
      <c r="B275" s="6" t="s">
        <v>5</v>
      </c>
      <c r="C275" s="6" t="s">
        <v>11</v>
      </c>
      <c r="D275" s="7">
        <v>20.8</v>
      </c>
      <c r="E275" s="7">
        <v>4</v>
      </c>
    </row>
    <row r="276" spans="2:5" ht="12.75">
      <c r="B276" s="6" t="s">
        <v>5</v>
      </c>
      <c r="C276" s="6" t="s">
        <v>11</v>
      </c>
      <c r="D276" s="7">
        <v>19</v>
      </c>
      <c r="E276" s="7">
        <v>4</v>
      </c>
    </row>
    <row r="277" spans="2:5" ht="12.75">
      <c r="B277" s="6" t="s">
        <v>5</v>
      </c>
      <c r="C277" s="6" t="s">
        <v>11</v>
      </c>
      <c r="D277" s="7">
        <v>19.9</v>
      </c>
      <c r="E277" s="7">
        <v>4</v>
      </c>
    </row>
    <row r="278" spans="2:5" ht="12.75">
      <c r="B278" s="6" t="s">
        <v>5</v>
      </c>
      <c r="C278" s="6" t="s">
        <v>11</v>
      </c>
      <c r="D278" s="7">
        <v>4.3</v>
      </c>
      <c r="E278" s="7">
        <v>3</v>
      </c>
    </row>
    <row r="279" spans="2:5" ht="12.75">
      <c r="B279" s="6" t="s">
        <v>5</v>
      </c>
      <c r="C279" s="6" t="s">
        <v>11</v>
      </c>
      <c r="D279" s="7">
        <v>3.7</v>
      </c>
      <c r="E279" s="7">
        <v>3</v>
      </c>
    </row>
    <row r="280" spans="2:5" ht="12.75">
      <c r="B280" s="6" t="s">
        <v>5</v>
      </c>
      <c r="C280" s="6" t="s">
        <v>11</v>
      </c>
      <c r="D280" s="7">
        <v>8.9</v>
      </c>
      <c r="E280" s="7">
        <v>3</v>
      </c>
    </row>
    <row r="281" spans="2:5" ht="12.75">
      <c r="B281" s="6" t="s">
        <v>5</v>
      </c>
      <c r="C281" s="6" t="s">
        <v>11</v>
      </c>
      <c r="D281" s="7">
        <v>5.4</v>
      </c>
      <c r="E281" s="7">
        <v>3</v>
      </c>
    </row>
    <row r="282" spans="2:5" ht="12.75">
      <c r="B282" s="6" t="s">
        <v>5</v>
      </c>
      <c r="C282" s="6" t="s">
        <v>11</v>
      </c>
      <c r="D282" s="7">
        <v>0.9</v>
      </c>
      <c r="E282" s="7">
        <v>3</v>
      </c>
    </row>
    <row r="283" spans="2:5" ht="12.75">
      <c r="B283" s="6" t="s">
        <v>5</v>
      </c>
      <c r="C283" s="6" t="s">
        <v>11</v>
      </c>
      <c r="D283" s="7">
        <v>16.3</v>
      </c>
      <c r="E283" s="7">
        <v>4</v>
      </c>
    </row>
    <row r="284" spans="2:5" ht="12.75">
      <c r="B284" s="6" t="s">
        <v>5</v>
      </c>
      <c r="C284" s="6" t="s">
        <v>11</v>
      </c>
      <c r="D284" s="7">
        <v>19.8</v>
      </c>
      <c r="E284" s="7">
        <v>4</v>
      </c>
    </row>
    <row r="285" spans="2:5" ht="12.75">
      <c r="B285" s="6" t="s">
        <v>5</v>
      </c>
      <c r="C285" s="6" t="s">
        <v>11</v>
      </c>
      <c r="D285" s="7">
        <v>17.4</v>
      </c>
      <c r="E285" s="7">
        <v>4</v>
      </c>
    </row>
    <row r="286" spans="2:5" ht="12.75">
      <c r="B286" s="6" t="s">
        <v>5</v>
      </c>
      <c r="C286" s="6" t="s">
        <v>12</v>
      </c>
      <c r="D286" s="7">
        <v>9.1</v>
      </c>
      <c r="E286" s="7">
        <v>4</v>
      </c>
    </row>
    <row r="287" spans="2:5" ht="12.75">
      <c r="B287" s="6" t="s">
        <v>5</v>
      </c>
      <c r="C287" s="6" t="s">
        <v>12</v>
      </c>
      <c r="D287" s="7">
        <v>0.9</v>
      </c>
      <c r="E287" s="7">
        <v>1</v>
      </c>
    </row>
    <row r="288" spans="2:5" ht="12.75">
      <c r="B288" s="6" t="s">
        <v>5</v>
      </c>
      <c r="C288" s="6" t="s">
        <v>12</v>
      </c>
      <c r="D288" s="7">
        <v>2</v>
      </c>
      <c r="E288" s="7">
        <v>4</v>
      </c>
    </row>
    <row r="289" spans="2:5" ht="12.75">
      <c r="B289" s="6" t="s">
        <v>5</v>
      </c>
      <c r="C289" s="6" t="s">
        <v>12</v>
      </c>
      <c r="D289" s="7">
        <v>4.2</v>
      </c>
      <c r="E289" s="7">
        <v>3</v>
      </c>
    </row>
    <row r="290" spans="2:5" ht="12.75">
      <c r="B290" s="6" t="s">
        <v>5</v>
      </c>
      <c r="C290" s="6" t="s">
        <v>12</v>
      </c>
      <c r="D290" s="7">
        <v>2</v>
      </c>
      <c r="E290" s="7">
        <v>4</v>
      </c>
    </row>
    <row r="291" spans="2:5" ht="12.75">
      <c r="B291" s="6" t="s">
        <v>5</v>
      </c>
      <c r="C291" s="6" t="s">
        <v>12</v>
      </c>
      <c r="D291" s="7">
        <v>34.4</v>
      </c>
      <c r="E291" s="7">
        <v>4</v>
      </c>
    </row>
    <row r="292" spans="2:5" ht="12.75">
      <c r="B292" s="6" t="s">
        <v>5</v>
      </c>
      <c r="C292" s="6" t="s">
        <v>12</v>
      </c>
      <c r="D292" s="7">
        <v>16.7</v>
      </c>
      <c r="E292" s="7">
        <v>4</v>
      </c>
    </row>
    <row r="293" spans="2:5" ht="12.75">
      <c r="B293" s="6" t="s">
        <v>5</v>
      </c>
      <c r="C293" s="6" t="s">
        <v>12</v>
      </c>
      <c r="D293" s="7">
        <v>22.5</v>
      </c>
      <c r="E293" s="7">
        <v>4</v>
      </c>
    </row>
    <row r="294" spans="2:5" ht="12.75">
      <c r="B294" s="6" t="s">
        <v>5</v>
      </c>
      <c r="C294" s="6" t="s">
        <v>12</v>
      </c>
      <c r="D294" s="7">
        <v>26.6</v>
      </c>
      <c r="E294" s="7">
        <v>3</v>
      </c>
    </row>
    <row r="295" spans="2:5" ht="12.75">
      <c r="B295" s="6" t="s">
        <v>5</v>
      </c>
      <c r="C295" s="6" t="s">
        <v>12</v>
      </c>
      <c r="D295" s="7">
        <v>27.6</v>
      </c>
      <c r="E295" s="7">
        <v>4</v>
      </c>
    </row>
    <row r="296" spans="2:5" ht="12.75">
      <c r="B296" s="6" t="s">
        <v>5</v>
      </c>
      <c r="C296" s="6" t="s">
        <v>12</v>
      </c>
      <c r="D296" s="7">
        <v>18.8</v>
      </c>
      <c r="E296" s="7">
        <v>3</v>
      </c>
    </row>
    <row r="297" spans="2:5" ht="12.75">
      <c r="B297" s="6" t="s">
        <v>5</v>
      </c>
      <c r="C297" s="6" t="s">
        <v>12</v>
      </c>
      <c r="D297" s="7">
        <v>61.1</v>
      </c>
      <c r="E297" s="7">
        <v>4</v>
      </c>
    </row>
    <row r="298" spans="2:5" ht="12.75">
      <c r="B298" s="6" t="s">
        <v>5</v>
      </c>
      <c r="C298" s="6" t="s">
        <v>12</v>
      </c>
      <c r="D298" s="7">
        <v>45.5</v>
      </c>
      <c r="E298" s="7">
        <v>4</v>
      </c>
    </row>
    <row r="299" spans="2:5" ht="12.75">
      <c r="B299" s="6" t="s">
        <v>5</v>
      </c>
      <c r="C299" s="6" t="s">
        <v>12</v>
      </c>
      <c r="D299" s="7">
        <v>0</v>
      </c>
      <c r="E299" s="7">
        <v>3</v>
      </c>
    </row>
    <row r="300" spans="2:5" ht="12.75">
      <c r="B300" s="6" t="s">
        <v>5</v>
      </c>
      <c r="C300" s="6" t="s">
        <v>14</v>
      </c>
      <c r="D300" s="7">
        <v>15</v>
      </c>
      <c r="E300" s="7">
        <v>3</v>
      </c>
    </row>
    <row r="301" spans="2:5" ht="12.75">
      <c r="B301" s="6" t="s">
        <v>5</v>
      </c>
      <c r="C301" s="6" t="s">
        <v>14</v>
      </c>
      <c r="D301" s="7">
        <v>18.3</v>
      </c>
      <c r="E301" s="7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9" sqref="A9:B12"/>
    </sheetView>
  </sheetViews>
  <sheetFormatPr defaultColWidth="9.140625" defaultRowHeight="12.75"/>
  <cols>
    <col min="1" max="1" width="18.421875" style="0" customWidth="1"/>
    <col min="2" max="2" width="28.140625" style="0" customWidth="1"/>
    <col min="3" max="3" width="22.28125" style="0" customWidth="1"/>
  </cols>
  <sheetData>
    <row r="1" spans="1:7" ht="12.75">
      <c r="A1" s="25" t="s">
        <v>0</v>
      </c>
      <c r="B1" s="25" t="s">
        <v>48</v>
      </c>
      <c r="C1" s="25" t="s">
        <v>49</v>
      </c>
      <c r="F1" s="2" t="s">
        <v>0</v>
      </c>
      <c r="G1" s="2" t="s">
        <v>1</v>
      </c>
    </row>
    <row r="2" spans="1:7" ht="12.75">
      <c r="A2" s="26" t="s">
        <v>2</v>
      </c>
      <c r="B2" s="27">
        <v>636.49</v>
      </c>
      <c r="C2" s="27">
        <v>582.285</v>
      </c>
      <c r="F2" s="3" t="s">
        <v>2</v>
      </c>
      <c r="G2" s="4">
        <v>15</v>
      </c>
    </row>
    <row r="3" spans="1:7" ht="12.75">
      <c r="A3" s="26" t="s">
        <v>3</v>
      </c>
      <c r="B3" s="27">
        <v>205.8</v>
      </c>
      <c r="C3" s="27">
        <v>176.15</v>
      </c>
      <c r="F3" s="3" t="s">
        <v>3</v>
      </c>
      <c r="G3" s="4">
        <v>5</v>
      </c>
    </row>
    <row r="4" spans="1:7" ht="12.75">
      <c r="A4" s="26" t="s">
        <v>4</v>
      </c>
      <c r="B4" s="27">
        <v>253.25</v>
      </c>
      <c r="C4" s="27">
        <v>4505</v>
      </c>
      <c r="F4" s="3" t="s">
        <v>4</v>
      </c>
      <c r="G4" s="4">
        <v>8</v>
      </c>
    </row>
    <row r="5" spans="1:7" ht="12.75">
      <c r="A5" s="26" t="s">
        <v>5</v>
      </c>
      <c r="B5" s="27">
        <v>123.43</v>
      </c>
      <c r="C5" s="27">
        <v>131.3</v>
      </c>
      <c r="F5" s="3" t="s">
        <v>5</v>
      </c>
      <c r="G5" s="4">
        <v>4</v>
      </c>
    </row>
    <row r="8" spans="1:3" ht="12.75">
      <c r="A8" s="25" t="s">
        <v>0</v>
      </c>
      <c r="B8" s="25" t="s">
        <v>48</v>
      </c>
      <c r="C8" s="25" t="s">
        <v>49</v>
      </c>
    </row>
    <row r="9" spans="1:3" ht="12.75">
      <c r="A9" s="26" t="s">
        <v>2</v>
      </c>
      <c r="B9" s="4">
        <v>42.43266666666667</v>
      </c>
      <c r="C9" s="4">
        <v>38.818999999999996</v>
      </c>
    </row>
    <row r="10" spans="1:3" ht="12.75">
      <c r="A10" s="26" t="s">
        <v>3</v>
      </c>
      <c r="B10" s="4">
        <v>41.16</v>
      </c>
      <c r="C10" s="4">
        <v>35.23</v>
      </c>
    </row>
    <row r="11" spans="1:3" ht="12.75">
      <c r="A11" s="26" t="s">
        <v>4</v>
      </c>
      <c r="B11" s="4">
        <v>31.65625</v>
      </c>
      <c r="C11" s="4">
        <v>36.56875</v>
      </c>
    </row>
    <row r="12" spans="1:3" ht="12.75">
      <c r="A12" s="26" t="s">
        <v>5</v>
      </c>
      <c r="B12" s="4">
        <v>30.8575</v>
      </c>
      <c r="C12" s="4">
        <v>32.825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2"/>
  <sheetViews>
    <sheetView workbookViewId="0" topLeftCell="A1">
      <selection activeCell="F15" sqref="F15"/>
    </sheetView>
  </sheetViews>
  <sheetFormatPr defaultColWidth="9.140625" defaultRowHeight="12.75"/>
  <sheetData>
    <row r="1" spans="1:4" ht="12.75">
      <c r="A1" s="28" t="s">
        <v>50</v>
      </c>
      <c r="B1" s="28" t="s">
        <v>7</v>
      </c>
      <c r="C1" s="28" t="s">
        <v>23</v>
      </c>
      <c r="D1" s="28" t="s">
        <v>51</v>
      </c>
    </row>
    <row r="2" spans="1:4" ht="12.75">
      <c r="A2" s="29" t="s">
        <v>52</v>
      </c>
      <c r="B2" s="29" t="s">
        <v>10</v>
      </c>
      <c r="C2" s="29" t="s">
        <v>53</v>
      </c>
      <c r="D2" s="30">
        <v>20</v>
      </c>
    </row>
    <row r="3" spans="1:4" ht="12.75">
      <c r="A3" s="29" t="s">
        <v>52</v>
      </c>
      <c r="B3" s="29" t="s">
        <v>10</v>
      </c>
      <c r="C3" s="29" t="s">
        <v>54</v>
      </c>
      <c r="D3" s="30">
        <v>15</v>
      </c>
    </row>
    <row r="4" spans="1:10" ht="12.75">
      <c r="A4" s="29" t="s">
        <v>52</v>
      </c>
      <c r="B4" s="29" t="s">
        <v>10</v>
      </c>
      <c r="C4" s="29" t="s">
        <v>55</v>
      </c>
      <c r="D4" s="30">
        <v>25</v>
      </c>
      <c r="G4" s="29"/>
      <c r="H4" s="29"/>
      <c r="I4" s="29"/>
      <c r="J4" s="30"/>
    </row>
    <row r="5" spans="1:10" ht="12.75">
      <c r="A5" s="29" t="s">
        <v>52</v>
      </c>
      <c r="B5" s="29" t="s">
        <v>10</v>
      </c>
      <c r="C5" s="29" t="s">
        <v>27</v>
      </c>
      <c r="D5" s="30">
        <v>1</v>
      </c>
      <c r="G5" s="29"/>
      <c r="H5" s="29"/>
      <c r="I5" s="29"/>
      <c r="J5" s="30"/>
    </row>
    <row r="6" spans="1:10" ht="12.75">
      <c r="A6" s="29" t="s">
        <v>52</v>
      </c>
      <c r="B6" s="29" t="s">
        <v>10</v>
      </c>
      <c r="C6" s="29" t="s">
        <v>25</v>
      </c>
      <c r="D6" s="30">
        <v>5</v>
      </c>
      <c r="G6" s="29"/>
      <c r="H6" s="29"/>
      <c r="I6" s="29"/>
      <c r="J6" s="30"/>
    </row>
    <row r="7" spans="1:10" ht="12.75">
      <c r="A7" s="29" t="s">
        <v>52</v>
      </c>
      <c r="B7" s="29" t="s">
        <v>12</v>
      </c>
      <c r="C7" s="29" t="s">
        <v>53</v>
      </c>
      <c r="D7" s="30">
        <v>15</v>
      </c>
      <c r="G7" s="29"/>
      <c r="H7" s="29"/>
      <c r="I7" s="29"/>
      <c r="J7" s="30"/>
    </row>
    <row r="8" spans="1:10" ht="12.75">
      <c r="A8" s="29" t="s">
        <v>52</v>
      </c>
      <c r="B8" s="29" t="s">
        <v>12</v>
      </c>
      <c r="C8" s="29" t="s">
        <v>54</v>
      </c>
      <c r="D8" s="30">
        <v>10</v>
      </c>
      <c r="G8" s="29"/>
      <c r="H8" s="29"/>
      <c r="I8" s="29"/>
      <c r="J8" s="30"/>
    </row>
    <row r="9" spans="1:10" ht="12.75">
      <c r="A9" s="29" t="s">
        <v>56</v>
      </c>
      <c r="B9" s="29" t="s">
        <v>11</v>
      </c>
      <c r="C9" s="29" t="s">
        <v>53</v>
      </c>
      <c r="D9" s="30">
        <v>5</v>
      </c>
      <c r="G9" s="29"/>
      <c r="H9" s="29"/>
      <c r="I9" s="29"/>
      <c r="J9" s="30"/>
    </row>
    <row r="10" spans="1:10" ht="12.75">
      <c r="A10" s="29" t="s">
        <v>56</v>
      </c>
      <c r="B10" s="29" t="s">
        <v>12</v>
      </c>
      <c r="C10" s="29" t="s">
        <v>53</v>
      </c>
      <c r="D10" s="30">
        <v>10</v>
      </c>
      <c r="G10" s="29"/>
      <c r="H10" s="29"/>
      <c r="I10" s="29"/>
      <c r="J10" s="30"/>
    </row>
    <row r="11" spans="1:10" ht="12.75">
      <c r="A11" s="29" t="s">
        <v>57</v>
      </c>
      <c r="B11" s="29" t="s">
        <v>10</v>
      </c>
      <c r="C11" s="29" t="s">
        <v>54</v>
      </c>
      <c r="D11" s="30">
        <v>25</v>
      </c>
      <c r="G11" s="29"/>
      <c r="H11" s="29"/>
      <c r="I11" s="29"/>
      <c r="J11" s="30"/>
    </row>
    <row r="12" spans="1:10" ht="12.75">
      <c r="A12" s="29" t="s">
        <v>57</v>
      </c>
      <c r="B12" s="29" t="s">
        <v>10</v>
      </c>
      <c r="C12" s="29" t="s">
        <v>26</v>
      </c>
      <c r="D12" s="30">
        <v>3</v>
      </c>
      <c r="G12" s="29"/>
      <c r="H12" s="29"/>
      <c r="I12" s="29"/>
      <c r="J12" s="30"/>
    </row>
    <row r="13" spans="1:10" ht="12.75">
      <c r="A13" s="29" t="s">
        <v>57</v>
      </c>
      <c r="B13" s="29" t="s">
        <v>10</v>
      </c>
      <c r="C13" s="29" t="s">
        <v>25</v>
      </c>
      <c r="D13" s="30">
        <v>10</v>
      </c>
      <c r="G13" s="29"/>
      <c r="H13" s="29"/>
      <c r="I13" s="29"/>
      <c r="J13" s="30"/>
    </row>
    <row r="14" spans="1:10" ht="12.75">
      <c r="A14" s="29" t="s">
        <v>57</v>
      </c>
      <c r="B14" s="29" t="s">
        <v>10</v>
      </c>
      <c r="C14" s="29" t="s">
        <v>55</v>
      </c>
      <c r="D14" s="30">
        <v>15</v>
      </c>
      <c r="G14" s="29"/>
      <c r="H14" s="29"/>
      <c r="I14" s="29"/>
      <c r="J14" s="30"/>
    </row>
    <row r="15" spans="1:10" ht="12.75">
      <c r="A15" s="29" t="s">
        <v>57</v>
      </c>
      <c r="B15" s="29" t="s">
        <v>11</v>
      </c>
      <c r="C15" s="29" t="s">
        <v>54</v>
      </c>
      <c r="D15" s="30">
        <v>4</v>
      </c>
      <c r="G15" s="29"/>
      <c r="H15" s="29"/>
      <c r="I15" s="29"/>
      <c r="J15" s="30"/>
    </row>
    <row r="16" spans="1:10" ht="12.75">
      <c r="A16" s="29" t="s">
        <v>57</v>
      </c>
      <c r="B16" s="29" t="s">
        <v>11</v>
      </c>
      <c r="C16" s="29" t="s">
        <v>55</v>
      </c>
      <c r="D16" s="30">
        <v>1</v>
      </c>
      <c r="G16" s="29"/>
      <c r="H16" s="29"/>
      <c r="I16" s="29"/>
      <c r="J16" s="30"/>
    </row>
    <row r="17" spans="1:10" ht="12.75">
      <c r="A17" s="29" t="s">
        <v>57</v>
      </c>
      <c r="B17" s="29" t="s">
        <v>11</v>
      </c>
      <c r="C17" s="29" t="s">
        <v>53</v>
      </c>
      <c r="D17" s="30">
        <v>8</v>
      </c>
      <c r="G17" s="29"/>
      <c r="H17" s="29"/>
      <c r="I17" s="29"/>
      <c r="J17" s="30"/>
    </row>
    <row r="18" spans="1:10" ht="12.75">
      <c r="A18" s="29" t="s">
        <v>57</v>
      </c>
      <c r="B18" s="29" t="s">
        <v>12</v>
      </c>
      <c r="C18" s="29" t="s">
        <v>54</v>
      </c>
      <c r="D18" s="30">
        <v>5</v>
      </c>
      <c r="G18" s="29"/>
      <c r="H18" s="29"/>
      <c r="I18" s="29"/>
      <c r="J18" s="30"/>
    </row>
    <row r="19" spans="1:10" ht="12.75">
      <c r="A19" s="29" t="s">
        <v>57</v>
      </c>
      <c r="B19" s="29" t="s">
        <v>58</v>
      </c>
      <c r="C19" s="29" t="s">
        <v>53</v>
      </c>
      <c r="D19" s="30">
        <v>1</v>
      </c>
      <c r="G19" s="29"/>
      <c r="H19" s="29"/>
      <c r="I19" s="29"/>
      <c r="J19" s="30"/>
    </row>
    <row r="20" spans="1:10" ht="12.75">
      <c r="A20" s="29" t="s">
        <v>59</v>
      </c>
      <c r="B20" s="29" t="s">
        <v>10</v>
      </c>
      <c r="C20" s="29" t="s">
        <v>26</v>
      </c>
      <c r="D20" s="30">
        <v>5</v>
      </c>
      <c r="G20" s="29"/>
      <c r="H20" s="29"/>
      <c r="I20" s="29"/>
      <c r="J20" s="30"/>
    </row>
    <row r="21" spans="1:10" ht="12.75">
      <c r="A21" s="29" t="s">
        <v>59</v>
      </c>
      <c r="B21" s="29" t="s">
        <v>10</v>
      </c>
      <c r="C21" s="29" t="s">
        <v>25</v>
      </c>
      <c r="D21" s="30">
        <v>10</v>
      </c>
      <c r="G21" s="29"/>
      <c r="H21" s="29"/>
      <c r="I21" s="29"/>
      <c r="J21" s="30"/>
    </row>
    <row r="22" spans="1:10" ht="12.75">
      <c r="A22" s="29" t="s">
        <v>59</v>
      </c>
      <c r="B22" s="29" t="s">
        <v>11</v>
      </c>
      <c r="C22" s="29" t="s">
        <v>53</v>
      </c>
      <c r="D22" s="30">
        <v>15</v>
      </c>
      <c r="G22" s="29"/>
      <c r="H22" s="29"/>
      <c r="I22" s="29"/>
      <c r="J22" s="30"/>
    </row>
    <row r="23" spans="1:10" ht="12.75">
      <c r="A23" s="29" t="s">
        <v>59</v>
      </c>
      <c r="B23" s="29" t="s">
        <v>11</v>
      </c>
      <c r="C23" s="29" t="s">
        <v>54</v>
      </c>
      <c r="D23" s="30">
        <v>30</v>
      </c>
      <c r="G23" s="29"/>
      <c r="H23" s="29"/>
      <c r="I23" s="29"/>
      <c r="J23" s="30"/>
    </row>
    <row r="24" spans="1:10" ht="12.75">
      <c r="A24" s="29" t="s">
        <v>59</v>
      </c>
      <c r="B24" s="29" t="s">
        <v>60</v>
      </c>
      <c r="C24" s="29" t="s">
        <v>25</v>
      </c>
      <c r="D24" s="30">
        <v>1</v>
      </c>
      <c r="G24" s="29"/>
      <c r="H24" s="29"/>
      <c r="I24" s="29"/>
      <c r="J24" s="30"/>
    </row>
    <row r="25" spans="1:10" ht="12.75">
      <c r="A25" s="29" t="s">
        <v>25</v>
      </c>
      <c r="B25" s="29" t="s">
        <v>61</v>
      </c>
      <c r="C25" s="29" t="s">
        <v>25</v>
      </c>
      <c r="D25" s="30">
        <v>2</v>
      </c>
      <c r="G25" s="29"/>
      <c r="H25" s="29"/>
      <c r="I25" s="29"/>
      <c r="J25" s="30"/>
    </row>
    <row r="26" spans="1:10" ht="12.75">
      <c r="A26" s="29" t="s">
        <v>25</v>
      </c>
      <c r="B26" s="29" t="s">
        <v>12</v>
      </c>
      <c r="C26" s="29" t="s">
        <v>26</v>
      </c>
      <c r="D26" s="30">
        <v>5</v>
      </c>
      <c r="G26" s="29"/>
      <c r="H26" s="29"/>
      <c r="I26" s="29"/>
      <c r="J26" s="30"/>
    </row>
    <row r="27" spans="1:10" ht="12.75">
      <c r="A27" s="29" t="s">
        <v>25</v>
      </c>
      <c r="B27" s="29" t="s">
        <v>12</v>
      </c>
      <c r="C27" s="29" t="s">
        <v>25</v>
      </c>
      <c r="D27" s="30">
        <v>10</v>
      </c>
      <c r="G27" s="29"/>
      <c r="H27" s="29"/>
      <c r="I27" s="29"/>
      <c r="J27" s="30"/>
    </row>
    <row r="28" spans="1:4" ht="12.75">
      <c r="A28" s="29" t="s">
        <v>25</v>
      </c>
      <c r="B28" s="29" t="s">
        <v>12</v>
      </c>
      <c r="C28" s="29" t="s">
        <v>55</v>
      </c>
      <c r="D28" s="30">
        <v>10</v>
      </c>
    </row>
    <row r="29" spans="1:4" ht="12.75">
      <c r="A29" s="29" t="s">
        <v>25</v>
      </c>
      <c r="B29" s="29" t="s">
        <v>12</v>
      </c>
      <c r="C29" s="29" t="s">
        <v>54</v>
      </c>
      <c r="D29" s="30">
        <v>10</v>
      </c>
    </row>
    <row r="30" spans="1:4" ht="12.75">
      <c r="A30" s="29" t="s">
        <v>25</v>
      </c>
      <c r="B30" s="29" t="s">
        <v>62</v>
      </c>
      <c r="C30" s="29" t="s">
        <v>25</v>
      </c>
      <c r="D30" s="30">
        <v>15</v>
      </c>
    </row>
    <row r="31" spans="1:4" ht="12.75">
      <c r="A31" s="29" t="s">
        <v>25</v>
      </c>
      <c r="B31" s="29" t="s">
        <v>63</v>
      </c>
      <c r="C31" s="29" t="s">
        <v>26</v>
      </c>
      <c r="D31" s="30">
        <v>5</v>
      </c>
    </row>
    <row r="32" spans="1:4" ht="12.75">
      <c r="A32" s="29" t="s">
        <v>25</v>
      </c>
      <c r="B32" s="29" t="s">
        <v>64</v>
      </c>
      <c r="C32" s="29" t="s">
        <v>25</v>
      </c>
      <c r="D32" s="30">
        <v>60</v>
      </c>
    </row>
    <row r="33" spans="1:4" ht="12.75">
      <c r="A33" s="29" t="s">
        <v>25</v>
      </c>
      <c r="B33" s="29" t="s">
        <v>65</v>
      </c>
      <c r="C33" s="29" t="s">
        <v>26</v>
      </c>
      <c r="D33" s="30">
        <v>1</v>
      </c>
    </row>
    <row r="34" spans="1:4" ht="12.75">
      <c r="A34" s="29" t="s">
        <v>25</v>
      </c>
      <c r="B34" s="29" t="s">
        <v>66</v>
      </c>
      <c r="C34" s="29" t="s">
        <v>26</v>
      </c>
      <c r="D34" s="30">
        <v>15</v>
      </c>
    </row>
    <row r="35" spans="1:4" ht="12.75">
      <c r="A35" s="29" t="s">
        <v>26</v>
      </c>
      <c r="B35" s="29" t="s">
        <v>67</v>
      </c>
      <c r="C35" s="29" t="s">
        <v>55</v>
      </c>
      <c r="D35" s="30">
        <v>10</v>
      </c>
    </row>
    <row r="36" spans="1:4" ht="12.75">
      <c r="A36" s="29" t="s">
        <v>26</v>
      </c>
      <c r="B36" s="29" t="s">
        <v>10</v>
      </c>
      <c r="C36" s="29" t="s">
        <v>55</v>
      </c>
      <c r="D36" s="30">
        <v>15</v>
      </c>
    </row>
    <row r="37" spans="1:4" ht="12.75">
      <c r="A37" s="29" t="s">
        <v>26</v>
      </c>
      <c r="B37" s="29" t="s">
        <v>10</v>
      </c>
      <c r="C37" s="29" t="s">
        <v>25</v>
      </c>
      <c r="D37" s="30">
        <v>10</v>
      </c>
    </row>
    <row r="38" spans="1:4" ht="12.75">
      <c r="A38" s="29" t="s">
        <v>26</v>
      </c>
      <c r="B38" s="29" t="s">
        <v>10</v>
      </c>
      <c r="C38" s="29" t="s">
        <v>26</v>
      </c>
      <c r="D38" s="30">
        <v>5</v>
      </c>
    </row>
    <row r="39" spans="1:4" ht="12.75">
      <c r="A39" s="29" t="s">
        <v>26</v>
      </c>
      <c r="B39" s="29" t="s">
        <v>10</v>
      </c>
      <c r="C39" s="29" t="s">
        <v>54</v>
      </c>
      <c r="D39" s="30">
        <v>20</v>
      </c>
    </row>
    <row r="40" spans="1:4" ht="12.75">
      <c r="A40" s="29" t="s">
        <v>26</v>
      </c>
      <c r="B40" s="29" t="s">
        <v>11</v>
      </c>
      <c r="C40" s="29" t="s">
        <v>54</v>
      </c>
      <c r="D40" s="30">
        <v>5</v>
      </c>
    </row>
    <row r="41" spans="1:4" ht="12.75">
      <c r="A41" s="29" t="s">
        <v>26</v>
      </c>
      <c r="B41" s="29" t="s">
        <v>12</v>
      </c>
      <c r="C41" s="29" t="s">
        <v>54</v>
      </c>
      <c r="D41" s="30">
        <v>5</v>
      </c>
    </row>
    <row r="42" spans="1:4" ht="12.75">
      <c r="A42" s="29" t="s">
        <v>26</v>
      </c>
      <c r="B42" s="29" t="s">
        <v>62</v>
      </c>
      <c r="C42" s="29" t="s">
        <v>25</v>
      </c>
      <c r="D42" s="30">
        <v>20</v>
      </c>
    </row>
    <row r="43" spans="1:4" ht="12.75">
      <c r="A43" s="29" t="s">
        <v>26</v>
      </c>
      <c r="B43" s="29" t="s">
        <v>63</v>
      </c>
      <c r="C43" s="29" t="s">
        <v>26</v>
      </c>
      <c r="D43" s="30">
        <v>2</v>
      </c>
    </row>
    <row r="44" spans="1:4" ht="12.75">
      <c r="A44" s="29" t="s">
        <v>26</v>
      </c>
      <c r="B44" s="29" t="s">
        <v>68</v>
      </c>
      <c r="C44" s="29" t="s">
        <v>27</v>
      </c>
      <c r="D44" s="30">
        <v>5</v>
      </c>
    </row>
    <row r="45" spans="1:4" ht="12.75">
      <c r="A45" s="29" t="s">
        <v>26</v>
      </c>
      <c r="B45" s="29" t="s">
        <v>64</v>
      </c>
      <c r="C45" s="29" t="s">
        <v>26</v>
      </c>
      <c r="D45" s="30">
        <v>20</v>
      </c>
    </row>
    <row r="46" spans="1:4" ht="12.75">
      <c r="A46" s="29" t="s">
        <v>26</v>
      </c>
      <c r="B46" s="29" t="s">
        <v>66</v>
      </c>
      <c r="C46" s="29" t="s">
        <v>26</v>
      </c>
      <c r="D46" s="30">
        <v>5</v>
      </c>
    </row>
    <row r="47" spans="1:4" ht="12.75">
      <c r="A47" s="29" t="s">
        <v>69</v>
      </c>
      <c r="B47" s="29" t="s">
        <v>10</v>
      </c>
      <c r="C47" s="29" t="s">
        <v>25</v>
      </c>
      <c r="D47" s="30">
        <v>25</v>
      </c>
    </row>
    <row r="48" spans="1:4" ht="12.75">
      <c r="A48" s="29" t="s">
        <v>69</v>
      </c>
      <c r="B48" s="29" t="s">
        <v>10</v>
      </c>
      <c r="C48" s="29" t="s">
        <v>54</v>
      </c>
      <c r="D48" s="30">
        <v>40</v>
      </c>
    </row>
    <row r="49" spans="1:4" ht="12.75">
      <c r="A49" s="29" t="s">
        <v>69</v>
      </c>
      <c r="B49" s="29" t="s">
        <v>10</v>
      </c>
      <c r="C49" s="29" t="s">
        <v>55</v>
      </c>
      <c r="D49" s="30">
        <v>20</v>
      </c>
    </row>
    <row r="50" spans="1:4" ht="12.75">
      <c r="A50" s="29" t="s">
        <v>69</v>
      </c>
      <c r="B50" s="29" t="s">
        <v>11</v>
      </c>
      <c r="C50" s="29" t="s">
        <v>26</v>
      </c>
      <c r="D50" s="30">
        <v>1</v>
      </c>
    </row>
    <row r="51" spans="1:4" ht="12.75">
      <c r="A51" s="29" t="s">
        <v>69</v>
      </c>
      <c r="B51" s="29" t="s">
        <v>11</v>
      </c>
      <c r="C51" s="29" t="s">
        <v>55</v>
      </c>
      <c r="D51" s="30">
        <v>5</v>
      </c>
    </row>
    <row r="52" spans="1:4" ht="12.75">
      <c r="A52" s="29" t="s">
        <v>69</v>
      </c>
      <c r="B52" s="29" t="s">
        <v>12</v>
      </c>
      <c r="C52" s="29" t="s">
        <v>54</v>
      </c>
      <c r="D52" s="30">
        <v>10</v>
      </c>
    </row>
    <row r="53" spans="1:4" ht="12.75">
      <c r="A53" s="29" t="s">
        <v>69</v>
      </c>
      <c r="B53" s="29" t="s">
        <v>13</v>
      </c>
      <c r="C53" s="29" t="s">
        <v>53</v>
      </c>
      <c r="D53" s="30">
        <v>10</v>
      </c>
    </row>
    <row r="54" spans="1:4" ht="12.75">
      <c r="A54" s="29" t="s">
        <v>69</v>
      </c>
      <c r="B54" s="29" t="s">
        <v>63</v>
      </c>
      <c r="C54" s="29" t="s">
        <v>26</v>
      </c>
      <c r="D54" s="30">
        <v>1</v>
      </c>
    </row>
    <row r="55" spans="1:4" ht="12.75">
      <c r="A55" s="29" t="s">
        <v>69</v>
      </c>
      <c r="B55" s="29" t="s">
        <v>64</v>
      </c>
      <c r="C55" s="29" t="s">
        <v>26</v>
      </c>
      <c r="D55" s="30">
        <v>1</v>
      </c>
    </row>
    <row r="56" spans="1:4" ht="12.75">
      <c r="A56" s="29" t="s">
        <v>70</v>
      </c>
      <c r="B56" s="29" t="s">
        <v>12</v>
      </c>
      <c r="C56" s="29" t="s">
        <v>25</v>
      </c>
      <c r="D56" s="30">
        <v>35</v>
      </c>
    </row>
    <row r="57" spans="1:4" ht="12.75">
      <c r="A57" s="29" t="s">
        <v>70</v>
      </c>
      <c r="B57" s="29" t="s">
        <v>12</v>
      </c>
      <c r="C57" s="29" t="s">
        <v>55</v>
      </c>
      <c r="D57" s="30">
        <v>15</v>
      </c>
    </row>
    <row r="58" spans="1:4" ht="12.75">
      <c r="A58" s="29" t="s">
        <v>70</v>
      </c>
      <c r="B58" s="29" t="s">
        <v>63</v>
      </c>
      <c r="C58" s="29" t="s">
        <v>26</v>
      </c>
      <c r="D58" s="30">
        <v>35</v>
      </c>
    </row>
    <row r="59" spans="1:4" ht="12.75">
      <c r="A59" s="29" t="s">
        <v>70</v>
      </c>
      <c r="B59" s="29" t="s">
        <v>14</v>
      </c>
      <c r="C59" s="29" t="s">
        <v>55</v>
      </c>
      <c r="D59" s="30">
        <v>15</v>
      </c>
    </row>
    <row r="60" spans="1:4" ht="12.75">
      <c r="A60" s="29" t="s">
        <v>70</v>
      </c>
      <c r="B60" s="29" t="s">
        <v>14</v>
      </c>
      <c r="C60" s="29" t="s">
        <v>54</v>
      </c>
      <c r="D60" s="30">
        <v>45</v>
      </c>
    </row>
    <row r="61" spans="1:4" ht="12.75">
      <c r="A61" s="29" t="s">
        <v>70</v>
      </c>
      <c r="B61" s="29" t="s">
        <v>65</v>
      </c>
      <c r="C61" s="29" t="s">
        <v>26</v>
      </c>
      <c r="D61" s="30">
        <v>1</v>
      </c>
    </row>
    <row r="62" spans="1:4" ht="12.75">
      <c r="A62" s="29" t="s">
        <v>70</v>
      </c>
      <c r="B62" s="29" t="s">
        <v>66</v>
      </c>
      <c r="C62" s="29" t="s">
        <v>26</v>
      </c>
      <c r="D62" s="30">
        <v>20</v>
      </c>
    </row>
    <row r="63" spans="1:4" ht="12.75">
      <c r="A63" s="29" t="s">
        <v>71</v>
      </c>
      <c r="B63" s="29" t="s">
        <v>12</v>
      </c>
      <c r="C63" s="29" t="s">
        <v>25</v>
      </c>
      <c r="D63" s="30">
        <v>10</v>
      </c>
    </row>
    <row r="64" spans="1:4" ht="12.75">
      <c r="A64" s="29" t="s">
        <v>71</v>
      </c>
      <c r="B64" s="29" t="s">
        <v>12</v>
      </c>
      <c r="C64" s="29" t="s">
        <v>55</v>
      </c>
      <c r="D64" s="30">
        <v>15</v>
      </c>
    </row>
    <row r="65" spans="1:4" ht="12.75">
      <c r="A65" s="29" t="s">
        <v>71</v>
      </c>
      <c r="B65" s="29" t="s">
        <v>12</v>
      </c>
      <c r="C65" s="29" t="s">
        <v>54</v>
      </c>
      <c r="D65" s="30">
        <v>35</v>
      </c>
    </row>
    <row r="66" spans="1:4" ht="12.75">
      <c r="A66" s="29" t="s">
        <v>71</v>
      </c>
      <c r="B66" s="29" t="s">
        <v>63</v>
      </c>
      <c r="C66" s="29" t="s">
        <v>27</v>
      </c>
      <c r="D66" s="30">
        <v>3</v>
      </c>
    </row>
    <row r="67" spans="1:4" ht="12.75">
      <c r="A67" s="29" t="s">
        <v>72</v>
      </c>
      <c r="B67" s="29" t="s">
        <v>15</v>
      </c>
      <c r="C67" s="29" t="s">
        <v>26</v>
      </c>
      <c r="D67" s="30">
        <v>3</v>
      </c>
    </row>
    <row r="68" spans="1:4" ht="12.75">
      <c r="A68" s="29" t="s">
        <v>72</v>
      </c>
      <c r="B68" s="29" t="s">
        <v>10</v>
      </c>
      <c r="C68" s="29" t="s">
        <v>25</v>
      </c>
      <c r="D68" s="30">
        <v>5</v>
      </c>
    </row>
    <row r="69" spans="1:4" ht="12.75">
      <c r="A69" s="29" t="s">
        <v>72</v>
      </c>
      <c r="B69" s="29" t="s">
        <v>10</v>
      </c>
      <c r="C69" s="29" t="s">
        <v>26</v>
      </c>
      <c r="D69" s="30">
        <v>3</v>
      </c>
    </row>
    <row r="70" spans="1:4" ht="12.75">
      <c r="A70" s="29" t="s">
        <v>72</v>
      </c>
      <c r="B70" s="29" t="s">
        <v>12</v>
      </c>
      <c r="C70" s="29" t="s">
        <v>25</v>
      </c>
      <c r="D70" s="30">
        <v>3</v>
      </c>
    </row>
    <row r="71" spans="1:4" ht="12.75">
      <c r="A71" s="29" t="s">
        <v>72</v>
      </c>
      <c r="B71" s="29" t="s">
        <v>12</v>
      </c>
      <c r="C71" s="29" t="s">
        <v>54</v>
      </c>
      <c r="D71" s="30">
        <v>22</v>
      </c>
    </row>
    <row r="72" spans="1:4" ht="12.75">
      <c r="A72" s="29" t="s">
        <v>72</v>
      </c>
      <c r="B72" s="29" t="s">
        <v>12</v>
      </c>
      <c r="C72" s="29" t="s">
        <v>55</v>
      </c>
      <c r="D72" s="30">
        <v>10</v>
      </c>
    </row>
    <row r="73" spans="1:4" ht="12.75">
      <c r="A73" s="29" t="s">
        <v>72</v>
      </c>
      <c r="B73" s="29" t="s">
        <v>62</v>
      </c>
      <c r="C73" s="29" t="s">
        <v>26</v>
      </c>
      <c r="D73" s="30">
        <v>5</v>
      </c>
    </row>
    <row r="74" spans="1:4" ht="12.75">
      <c r="A74" s="29" t="s">
        <v>72</v>
      </c>
      <c r="B74" s="29" t="s">
        <v>63</v>
      </c>
      <c r="C74" s="29" t="s">
        <v>27</v>
      </c>
      <c r="D74" s="30">
        <v>2</v>
      </c>
    </row>
    <row r="75" spans="1:4" ht="12.75">
      <c r="A75" s="29" t="s">
        <v>73</v>
      </c>
      <c r="B75" s="29" t="s">
        <v>15</v>
      </c>
      <c r="C75" s="29" t="s">
        <v>25</v>
      </c>
      <c r="D75" s="30">
        <v>5</v>
      </c>
    </row>
    <row r="76" spans="1:4" ht="12.75">
      <c r="A76" s="29" t="s">
        <v>73</v>
      </c>
      <c r="B76" s="29" t="s">
        <v>10</v>
      </c>
      <c r="C76" s="29" t="s">
        <v>54</v>
      </c>
      <c r="D76" s="30">
        <v>9</v>
      </c>
    </row>
    <row r="77" spans="1:4" ht="12.75">
      <c r="A77" s="29" t="s">
        <v>73</v>
      </c>
      <c r="B77" s="29" t="s">
        <v>11</v>
      </c>
      <c r="C77" s="29" t="s">
        <v>54</v>
      </c>
      <c r="D77" s="30">
        <v>10</v>
      </c>
    </row>
    <row r="78" spans="1:4" ht="12.75">
      <c r="A78" s="29" t="s">
        <v>73</v>
      </c>
      <c r="B78" s="29" t="s">
        <v>62</v>
      </c>
      <c r="C78" s="29" t="s">
        <v>25</v>
      </c>
      <c r="D78" s="30">
        <v>6</v>
      </c>
    </row>
    <row r="79" spans="1:4" ht="12.75">
      <c r="A79" s="29" t="s">
        <v>73</v>
      </c>
      <c r="B79" s="29" t="s">
        <v>63</v>
      </c>
      <c r="C79" s="29" t="s">
        <v>26</v>
      </c>
      <c r="D79" s="30">
        <v>3</v>
      </c>
    </row>
    <row r="80" spans="1:4" ht="12.75">
      <c r="A80" s="29" t="s">
        <v>74</v>
      </c>
      <c r="B80" s="29" t="s">
        <v>12</v>
      </c>
      <c r="C80" s="29" t="s">
        <v>26</v>
      </c>
      <c r="D80" s="30">
        <v>4</v>
      </c>
    </row>
    <row r="81" spans="1:4" ht="12.75">
      <c r="A81" s="29" t="s">
        <v>74</v>
      </c>
      <c r="B81" s="29" t="s">
        <v>12</v>
      </c>
      <c r="C81" s="29" t="s">
        <v>55</v>
      </c>
      <c r="D81" s="30">
        <v>8</v>
      </c>
    </row>
    <row r="82" spans="1:4" ht="12.75">
      <c r="A82" s="29" t="s">
        <v>74</v>
      </c>
      <c r="B82" s="29" t="s">
        <v>12</v>
      </c>
      <c r="C82" s="29" t="s">
        <v>26</v>
      </c>
      <c r="D82" s="30">
        <v>3</v>
      </c>
    </row>
    <row r="83" spans="1:4" ht="12.75">
      <c r="A83" s="29" t="s">
        <v>74</v>
      </c>
      <c r="B83" s="29" t="s">
        <v>12</v>
      </c>
      <c r="C83" s="29" t="s">
        <v>25</v>
      </c>
      <c r="D83" s="30">
        <v>8</v>
      </c>
    </row>
    <row r="84" spans="1:4" ht="12.75">
      <c r="A84" s="29" t="s">
        <v>74</v>
      </c>
      <c r="B84" s="29" t="s">
        <v>62</v>
      </c>
      <c r="C84" s="29" t="s">
        <v>26</v>
      </c>
      <c r="D84" s="30">
        <v>3</v>
      </c>
    </row>
    <row r="85" spans="1:4" ht="12.75">
      <c r="A85" s="29" t="s">
        <v>74</v>
      </c>
      <c r="B85" s="29" t="s">
        <v>63</v>
      </c>
      <c r="C85" s="29" t="s">
        <v>27</v>
      </c>
      <c r="D85" s="30">
        <v>8</v>
      </c>
    </row>
    <row r="86" spans="1:4" ht="12.75">
      <c r="A86" s="29" t="s">
        <v>74</v>
      </c>
      <c r="B86" s="29" t="s">
        <v>14</v>
      </c>
      <c r="C86" s="29" t="s">
        <v>54</v>
      </c>
      <c r="D86" s="30">
        <v>20</v>
      </c>
    </row>
    <row r="87" spans="1:4" ht="12.75">
      <c r="A87" s="29" t="s">
        <v>74</v>
      </c>
      <c r="B87" s="29" t="s">
        <v>66</v>
      </c>
      <c r="C87" s="29" t="s">
        <v>26</v>
      </c>
      <c r="D87" s="30">
        <v>5</v>
      </c>
    </row>
    <row r="88" spans="1:4" ht="12.75">
      <c r="A88" s="29" t="s">
        <v>75</v>
      </c>
      <c r="B88" s="29" t="s">
        <v>12</v>
      </c>
      <c r="C88" s="29" t="s">
        <v>54</v>
      </c>
      <c r="D88" s="30">
        <v>81</v>
      </c>
    </row>
    <row r="89" spans="1:4" ht="12.75">
      <c r="A89" s="29" t="s">
        <v>75</v>
      </c>
      <c r="B89" s="29" t="s">
        <v>12</v>
      </c>
      <c r="C89" s="29" t="s">
        <v>55</v>
      </c>
      <c r="D89" s="30">
        <v>2</v>
      </c>
    </row>
    <row r="90" spans="1:4" ht="12.75">
      <c r="A90" s="29" t="s">
        <v>75</v>
      </c>
      <c r="B90" s="29" t="s">
        <v>62</v>
      </c>
      <c r="C90" s="29" t="s">
        <v>26</v>
      </c>
      <c r="D90" s="30">
        <v>4</v>
      </c>
    </row>
    <row r="91" spans="1:4" ht="12.75">
      <c r="A91" s="29" t="s">
        <v>76</v>
      </c>
      <c r="B91" s="29" t="s">
        <v>10</v>
      </c>
      <c r="C91" s="29" t="s">
        <v>25</v>
      </c>
      <c r="D91" s="30">
        <v>1</v>
      </c>
    </row>
    <row r="92" spans="1:4" ht="12.75">
      <c r="A92" s="29" t="s">
        <v>76</v>
      </c>
      <c r="B92" s="29" t="s">
        <v>10</v>
      </c>
      <c r="C92" s="29" t="s">
        <v>55</v>
      </c>
      <c r="D92" s="30">
        <v>20</v>
      </c>
    </row>
    <row r="93" spans="1:4" ht="12.75">
      <c r="A93" s="29" t="s">
        <v>76</v>
      </c>
      <c r="B93" s="29" t="s">
        <v>12</v>
      </c>
      <c r="C93" s="29" t="s">
        <v>55</v>
      </c>
      <c r="D93" s="30">
        <v>9</v>
      </c>
    </row>
    <row r="94" spans="1:4" ht="12.75">
      <c r="A94" s="29" t="s">
        <v>76</v>
      </c>
      <c r="B94" s="29" t="s">
        <v>12</v>
      </c>
      <c r="C94" s="29" t="s">
        <v>54</v>
      </c>
      <c r="D94" s="30">
        <v>88</v>
      </c>
    </row>
    <row r="95" spans="1:4" ht="12.75">
      <c r="A95" s="29" t="s">
        <v>76</v>
      </c>
      <c r="B95" s="29" t="s">
        <v>62</v>
      </c>
      <c r="C95" s="29" t="s">
        <v>25</v>
      </c>
      <c r="D95" s="30">
        <v>1</v>
      </c>
    </row>
    <row r="96" spans="1:4" ht="12.75">
      <c r="A96" s="29" t="s">
        <v>77</v>
      </c>
      <c r="B96" s="29" t="s">
        <v>15</v>
      </c>
      <c r="C96" s="29" t="s">
        <v>55</v>
      </c>
      <c r="D96" s="30">
        <v>5</v>
      </c>
    </row>
    <row r="97" spans="1:4" ht="12.75">
      <c r="A97" s="29" t="s">
        <v>77</v>
      </c>
      <c r="B97" s="29" t="s">
        <v>78</v>
      </c>
      <c r="C97" s="29" t="s">
        <v>26</v>
      </c>
      <c r="D97" s="30">
        <v>1</v>
      </c>
    </row>
    <row r="98" spans="1:4" ht="12.75">
      <c r="A98" s="29" t="s">
        <v>77</v>
      </c>
      <c r="B98" s="29" t="s">
        <v>12</v>
      </c>
      <c r="C98" s="29" t="s">
        <v>26</v>
      </c>
      <c r="D98" s="30">
        <v>2</v>
      </c>
    </row>
    <row r="99" spans="1:4" ht="12.75">
      <c r="A99" s="29" t="s">
        <v>77</v>
      </c>
      <c r="B99" s="29" t="s">
        <v>12</v>
      </c>
      <c r="C99" s="29" t="s">
        <v>54</v>
      </c>
      <c r="D99" s="30">
        <v>30</v>
      </c>
    </row>
    <row r="100" spans="1:4" ht="12.75">
      <c r="A100" s="29" t="s">
        <v>77</v>
      </c>
      <c r="B100" s="29" t="s">
        <v>62</v>
      </c>
      <c r="C100" s="29" t="s">
        <v>26</v>
      </c>
      <c r="D100" s="30">
        <v>1</v>
      </c>
    </row>
    <row r="101" spans="1:4" ht="12.75">
      <c r="A101" s="29" t="s">
        <v>77</v>
      </c>
      <c r="B101" s="29" t="s">
        <v>13</v>
      </c>
      <c r="C101" s="29" t="s">
        <v>54</v>
      </c>
      <c r="D101" s="30">
        <v>2</v>
      </c>
    </row>
    <row r="102" spans="1:4" ht="12.75">
      <c r="A102" s="29" t="s">
        <v>77</v>
      </c>
      <c r="B102" s="29" t="s">
        <v>63</v>
      </c>
      <c r="C102" s="29" t="s">
        <v>26</v>
      </c>
      <c r="D102" s="30">
        <v>3</v>
      </c>
    </row>
    <row r="103" spans="1:4" ht="12.75">
      <c r="A103" s="29" t="s">
        <v>77</v>
      </c>
      <c r="B103" s="29" t="s">
        <v>16</v>
      </c>
      <c r="C103" s="29" t="s">
        <v>54</v>
      </c>
      <c r="D103" s="30">
        <v>3</v>
      </c>
    </row>
    <row r="104" spans="1:4" ht="12.75">
      <c r="A104" s="29" t="s">
        <v>79</v>
      </c>
      <c r="B104" s="29" t="s">
        <v>12</v>
      </c>
      <c r="C104" s="29" t="s">
        <v>54</v>
      </c>
      <c r="D104" s="30">
        <v>25</v>
      </c>
    </row>
    <row r="105" spans="1:4" ht="12.75">
      <c r="A105" s="29" t="s">
        <v>79</v>
      </c>
      <c r="B105" s="29" t="s">
        <v>12</v>
      </c>
      <c r="C105" s="29" t="s">
        <v>55</v>
      </c>
      <c r="D105" s="30">
        <v>3</v>
      </c>
    </row>
    <row r="106" spans="1:4" ht="12.75">
      <c r="A106" s="29" t="s">
        <v>79</v>
      </c>
      <c r="B106" s="29" t="s">
        <v>12</v>
      </c>
      <c r="C106" s="29" t="s">
        <v>25</v>
      </c>
      <c r="D106" s="30">
        <v>2</v>
      </c>
    </row>
    <row r="107" spans="1:4" ht="12.75">
      <c r="A107" s="29" t="s">
        <v>79</v>
      </c>
      <c r="B107" s="29" t="s">
        <v>12</v>
      </c>
      <c r="C107" s="29" t="s">
        <v>53</v>
      </c>
      <c r="D107" s="30">
        <v>8</v>
      </c>
    </row>
    <row r="108" spans="1:4" ht="12.75">
      <c r="A108" s="29" t="s">
        <v>79</v>
      </c>
      <c r="B108" s="29" t="s">
        <v>63</v>
      </c>
      <c r="C108" s="29" t="s">
        <v>27</v>
      </c>
      <c r="D108" s="30">
        <v>10</v>
      </c>
    </row>
    <row r="109" spans="1:4" ht="12.75">
      <c r="A109" s="29" t="s">
        <v>80</v>
      </c>
      <c r="B109" s="29" t="s">
        <v>67</v>
      </c>
      <c r="C109" s="29" t="s">
        <v>25</v>
      </c>
      <c r="D109" s="30">
        <v>4</v>
      </c>
    </row>
    <row r="110" spans="1:4" ht="12.75">
      <c r="A110" s="29" t="s">
        <v>80</v>
      </c>
      <c r="B110" s="29" t="s">
        <v>61</v>
      </c>
      <c r="C110" s="29" t="s">
        <v>25</v>
      </c>
      <c r="D110" s="30">
        <v>2</v>
      </c>
    </row>
    <row r="111" spans="1:4" ht="12.75">
      <c r="A111" s="29" t="s">
        <v>80</v>
      </c>
      <c r="B111" s="29" t="s">
        <v>21</v>
      </c>
      <c r="C111" s="29" t="s">
        <v>26</v>
      </c>
      <c r="D111" s="30">
        <v>4</v>
      </c>
    </row>
    <row r="112" spans="1:4" ht="12.75">
      <c r="A112" s="29" t="s">
        <v>80</v>
      </c>
      <c r="B112" s="29" t="s">
        <v>12</v>
      </c>
      <c r="C112" s="29" t="s">
        <v>26</v>
      </c>
      <c r="D112" s="30">
        <v>5</v>
      </c>
    </row>
    <row r="113" spans="1:4" ht="12.75">
      <c r="A113" s="29" t="s">
        <v>80</v>
      </c>
      <c r="B113" s="29" t="s">
        <v>12</v>
      </c>
      <c r="C113" s="29" t="s">
        <v>25</v>
      </c>
      <c r="D113" s="30">
        <v>2</v>
      </c>
    </row>
    <row r="114" spans="1:4" ht="12.75">
      <c r="A114" s="29" t="s">
        <v>80</v>
      </c>
      <c r="B114" s="29" t="s">
        <v>81</v>
      </c>
      <c r="C114" s="29" t="s">
        <v>27</v>
      </c>
      <c r="D114" s="30">
        <v>20</v>
      </c>
    </row>
    <row r="115" spans="1:4" ht="12.75">
      <c r="A115" s="29" t="s">
        <v>80</v>
      </c>
      <c r="B115" s="29" t="s">
        <v>64</v>
      </c>
      <c r="C115" s="29" t="s">
        <v>27</v>
      </c>
      <c r="D115" s="30">
        <v>40</v>
      </c>
    </row>
    <row r="116" spans="1:4" ht="12.75">
      <c r="A116" s="29" t="s">
        <v>80</v>
      </c>
      <c r="B116" s="29" t="s">
        <v>82</v>
      </c>
      <c r="C116" s="29" t="s">
        <v>25</v>
      </c>
      <c r="D116" s="30">
        <v>30</v>
      </c>
    </row>
    <row r="117" spans="1:4" ht="12.75">
      <c r="A117" s="29" t="s">
        <v>80</v>
      </c>
      <c r="B117" s="29" t="s">
        <v>82</v>
      </c>
      <c r="C117" s="29" t="s">
        <v>26</v>
      </c>
      <c r="D117" s="30">
        <v>15</v>
      </c>
    </row>
    <row r="118" spans="1:4" ht="12.75">
      <c r="A118" s="29" t="s">
        <v>80</v>
      </c>
      <c r="B118" s="29" t="s">
        <v>82</v>
      </c>
      <c r="C118" s="29" t="s">
        <v>55</v>
      </c>
      <c r="D118" s="30">
        <v>10</v>
      </c>
    </row>
    <row r="119" spans="1:4" ht="12.75">
      <c r="A119" s="29" t="s">
        <v>83</v>
      </c>
      <c r="B119" s="29" t="s">
        <v>12</v>
      </c>
      <c r="C119" s="29" t="s">
        <v>26</v>
      </c>
      <c r="D119" s="30">
        <v>5</v>
      </c>
    </row>
    <row r="120" spans="1:4" ht="12.75">
      <c r="A120" s="29" t="s">
        <v>83</v>
      </c>
      <c r="B120" s="29" t="s">
        <v>12</v>
      </c>
      <c r="C120" s="29" t="s">
        <v>25</v>
      </c>
      <c r="D120" s="30">
        <v>15</v>
      </c>
    </row>
    <row r="121" spans="1:4" ht="12.75">
      <c r="A121" s="29" t="s">
        <v>83</v>
      </c>
      <c r="B121" s="29" t="s">
        <v>12</v>
      </c>
      <c r="C121" s="29" t="s">
        <v>55</v>
      </c>
      <c r="D121" s="30">
        <v>27</v>
      </c>
    </row>
    <row r="122" spans="1:4" ht="12.75">
      <c r="A122" s="29" t="s">
        <v>83</v>
      </c>
      <c r="B122" s="29" t="s">
        <v>12</v>
      </c>
      <c r="C122" s="29" t="s">
        <v>54</v>
      </c>
      <c r="D122" s="30">
        <v>20</v>
      </c>
    </row>
    <row r="123" spans="1:4" ht="12.75">
      <c r="A123" s="29" t="s">
        <v>83</v>
      </c>
      <c r="B123" s="29" t="s">
        <v>81</v>
      </c>
      <c r="C123" s="29" t="s">
        <v>27</v>
      </c>
      <c r="D123" s="30">
        <v>15</v>
      </c>
    </row>
    <row r="124" spans="1:4" ht="12.75">
      <c r="A124" s="29" t="s">
        <v>83</v>
      </c>
      <c r="B124" s="29" t="s">
        <v>16</v>
      </c>
      <c r="C124" s="29" t="s">
        <v>54</v>
      </c>
      <c r="D124" s="30">
        <v>3</v>
      </c>
    </row>
    <row r="125" spans="1:4" ht="12.75">
      <c r="A125" s="29" t="s">
        <v>83</v>
      </c>
      <c r="B125" s="29" t="s">
        <v>84</v>
      </c>
      <c r="C125" s="29" t="s">
        <v>27</v>
      </c>
      <c r="D125" s="30">
        <v>2</v>
      </c>
    </row>
    <row r="126" spans="1:4" ht="12.75">
      <c r="A126" s="29" t="s">
        <v>85</v>
      </c>
      <c r="B126" s="29" t="s">
        <v>86</v>
      </c>
      <c r="C126" s="29" t="s">
        <v>25</v>
      </c>
      <c r="D126" s="30">
        <v>7</v>
      </c>
    </row>
    <row r="127" spans="1:4" ht="12.75">
      <c r="A127" s="29" t="s">
        <v>85</v>
      </c>
      <c r="B127" s="29" t="s">
        <v>86</v>
      </c>
      <c r="C127" s="29" t="s">
        <v>26</v>
      </c>
      <c r="D127" s="30">
        <v>3</v>
      </c>
    </row>
    <row r="128" spans="1:4" ht="12.75">
      <c r="A128" s="29" t="s">
        <v>85</v>
      </c>
      <c r="B128" s="29" t="s">
        <v>11</v>
      </c>
      <c r="C128" s="29" t="s">
        <v>25</v>
      </c>
      <c r="D128" s="30">
        <v>2</v>
      </c>
    </row>
    <row r="129" spans="1:4" ht="12.75">
      <c r="A129" s="29" t="s">
        <v>85</v>
      </c>
      <c r="B129" s="29" t="s">
        <v>11</v>
      </c>
      <c r="C129" s="29" t="s">
        <v>54</v>
      </c>
      <c r="D129" s="30">
        <v>3</v>
      </c>
    </row>
    <row r="130" spans="1:4" ht="12.75">
      <c r="A130" s="29" t="s">
        <v>85</v>
      </c>
      <c r="B130" s="29" t="s">
        <v>87</v>
      </c>
      <c r="C130" s="29" t="s">
        <v>27</v>
      </c>
      <c r="D130" s="30">
        <v>1</v>
      </c>
    </row>
    <row r="131" spans="1:4" ht="12.75">
      <c r="A131" s="29" t="s">
        <v>85</v>
      </c>
      <c r="B131" s="29" t="s">
        <v>81</v>
      </c>
      <c r="C131" s="29" t="s">
        <v>27</v>
      </c>
      <c r="D131" s="30">
        <v>3</v>
      </c>
    </row>
    <row r="132" spans="1:4" ht="12.75">
      <c r="A132" s="29" t="s">
        <v>85</v>
      </c>
      <c r="B132" s="29" t="s">
        <v>64</v>
      </c>
      <c r="C132" s="29" t="s">
        <v>27</v>
      </c>
      <c r="D132" s="30">
        <v>10</v>
      </c>
    </row>
    <row r="133" spans="1:4" ht="12.75">
      <c r="A133" s="29" t="s">
        <v>88</v>
      </c>
      <c r="B133" s="29" t="s">
        <v>12</v>
      </c>
      <c r="C133" s="29" t="s">
        <v>53</v>
      </c>
      <c r="D133" s="30">
        <v>4</v>
      </c>
    </row>
    <row r="134" spans="1:4" ht="12.75">
      <c r="A134" s="29" t="s">
        <v>88</v>
      </c>
      <c r="B134" s="29" t="s">
        <v>12</v>
      </c>
      <c r="C134" s="29" t="s">
        <v>54</v>
      </c>
      <c r="D134" s="30">
        <v>15</v>
      </c>
    </row>
    <row r="135" spans="1:4" ht="12.75">
      <c r="A135" s="29" t="s">
        <v>88</v>
      </c>
      <c r="B135" s="29" t="s">
        <v>12</v>
      </c>
      <c r="C135" s="29" t="s">
        <v>55</v>
      </c>
      <c r="D135" s="30">
        <v>6</v>
      </c>
    </row>
    <row r="136" spans="1:4" ht="12.75">
      <c r="A136" s="29" t="s">
        <v>88</v>
      </c>
      <c r="B136" s="29" t="s">
        <v>12</v>
      </c>
      <c r="C136" s="29" t="s">
        <v>26</v>
      </c>
      <c r="D136" s="30">
        <v>2</v>
      </c>
    </row>
    <row r="137" spans="1:4" ht="12.75">
      <c r="A137" s="29" t="s">
        <v>88</v>
      </c>
      <c r="B137" s="29" t="s">
        <v>12</v>
      </c>
      <c r="C137" s="29" t="s">
        <v>25</v>
      </c>
      <c r="D137" s="30">
        <v>2</v>
      </c>
    </row>
    <row r="138" spans="1:4" ht="12.75">
      <c r="A138" s="29" t="s">
        <v>88</v>
      </c>
      <c r="B138" s="29" t="s">
        <v>81</v>
      </c>
      <c r="C138" s="29" t="s">
        <v>27</v>
      </c>
      <c r="D138" s="30">
        <v>12</v>
      </c>
    </row>
    <row r="139" spans="1:4" ht="12.75">
      <c r="A139" s="29" t="s">
        <v>88</v>
      </c>
      <c r="B139" s="29" t="s">
        <v>64</v>
      </c>
      <c r="C139" s="29" t="s">
        <v>27</v>
      </c>
      <c r="D139" s="30">
        <v>2</v>
      </c>
    </row>
    <row r="140" spans="1:4" ht="12.75">
      <c r="A140" s="29" t="s">
        <v>88</v>
      </c>
      <c r="B140" s="29" t="s">
        <v>66</v>
      </c>
      <c r="C140" s="29" t="s">
        <v>26</v>
      </c>
      <c r="D140" s="30">
        <v>7</v>
      </c>
    </row>
    <row r="141" spans="1:4" ht="12.75">
      <c r="A141" s="29" t="s">
        <v>89</v>
      </c>
      <c r="B141" s="29" t="s">
        <v>90</v>
      </c>
      <c r="C141" s="29" t="s">
        <v>27</v>
      </c>
      <c r="D141" s="30">
        <v>2</v>
      </c>
    </row>
    <row r="142" spans="1:4" ht="12.75">
      <c r="A142" s="29" t="s">
        <v>89</v>
      </c>
      <c r="B142" s="29" t="s">
        <v>11</v>
      </c>
      <c r="C142" s="29" t="s">
        <v>54</v>
      </c>
      <c r="D142" s="30">
        <v>1</v>
      </c>
    </row>
    <row r="143" spans="1:4" ht="12.75">
      <c r="A143" s="29" t="s">
        <v>89</v>
      </c>
      <c r="B143" s="29" t="s">
        <v>11</v>
      </c>
      <c r="C143" s="29" t="s">
        <v>55</v>
      </c>
      <c r="D143" s="30">
        <v>1</v>
      </c>
    </row>
    <row r="144" spans="1:4" ht="12.75">
      <c r="A144" s="29" t="s">
        <v>89</v>
      </c>
      <c r="B144" s="29" t="s">
        <v>12</v>
      </c>
      <c r="C144" s="29" t="s">
        <v>26</v>
      </c>
      <c r="D144" s="30">
        <v>1</v>
      </c>
    </row>
    <row r="145" spans="1:4" ht="12.75">
      <c r="A145" s="29" t="s">
        <v>89</v>
      </c>
      <c r="B145" s="29" t="s">
        <v>12</v>
      </c>
      <c r="C145" s="29" t="s">
        <v>25</v>
      </c>
      <c r="D145" s="30">
        <v>1</v>
      </c>
    </row>
    <row r="146" spans="1:4" ht="12.75">
      <c r="A146" s="29" t="s">
        <v>89</v>
      </c>
      <c r="B146" s="29" t="s">
        <v>12</v>
      </c>
      <c r="C146" s="29" t="s">
        <v>54</v>
      </c>
      <c r="D146" s="30">
        <v>2</v>
      </c>
    </row>
    <row r="147" spans="1:4" ht="12.75">
      <c r="A147" s="29" t="s">
        <v>89</v>
      </c>
      <c r="B147" s="29" t="s">
        <v>12</v>
      </c>
      <c r="C147" s="29" t="s">
        <v>55</v>
      </c>
      <c r="D147" s="30">
        <v>1</v>
      </c>
    </row>
    <row r="148" spans="1:4" ht="12.75">
      <c r="A148" s="29" t="s">
        <v>89</v>
      </c>
      <c r="B148" s="29" t="s">
        <v>62</v>
      </c>
      <c r="C148" s="29" t="s">
        <v>26</v>
      </c>
      <c r="D148" s="30">
        <v>11</v>
      </c>
    </row>
    <row r="149" spans="1:4" ht="12.75">
      <c r="A149" s="29" t="s">
        <v>89</v>
      </c>
      <c r="B149" s="29" t="s">
        <v>91</v>
      </c>
      <c r="C149" s="29" t="s">
        <v>27</v>
      </c>
      <c r="D149" s="30">
        <v>6</v>
      </c>
    </row>
    <row r="150" spans="1:4" ht="12.75">
      <c r="A150" s="29" t="s">
        <v>89</v>
      </c>
      <c r="B150" s="29" t="s">
        <v>63</v>
      </c>
      <c r="C150" s="29" t="s">
        <v>26</v>
      </c>
      <c r="D150" s="30">
        <v>3</v>
      </c>
    </row>
    <row r="151" spans="1:4" ht="12.75">
      <c r="A151" s="29" t="s">
        <v>89</v>
      </c>
      <c r="B151" s="29" t="s">
        <v>68</v>
      </c>
      <c r="C151" s="29" t="s">
        <v>27</v>
      </c>
      <c r="D151" s="30">
        <v>5</v>
      </c>
    </row>
    <row r="152" spans="1:4" ht="12.75">
      <c r="A152" s="29" t="s">
        <v>89</v>
      </c>
      <c r="B152" s="29" t="s">
        <v>92</v>
      </c>
      <c r="C152" s="29" t="s">
        <v>27</v>
      </c>
      <c r="D152" s="30">
        <v>3</v>
      </c>
    </row>
    <row r="153" spans="1:4" ht="12.75">
      <c r="A153" s="29" t="s">
        <v>89</v>
      </c>
      <c r="B153" s="29" t="s">
        <v>14</v>
      </c>
      <c r="C153" s="29" t="s">
        <v>55</v>
      </c>
      <c r="D153" s="30">
        <v>2</v>
      </c>
    </row>
    <row r="154" spans="1:4" ht="12.75">
      <c r="A154" s="29" t="s">
        <v>93</v>
      </c>
      <c r="B154" s="29" t="s">
        <v>94</v>
      </c>
      <c r="C154" s="29" t="s">
        <v>27</v>
      </c>
      <c r="D154" s="30">
        <v>1</v>
      </c>
    </row>
    <row r="155" spans="1:4" ht="12.75">
      <c r="A155" s="29" t="s">
        <v>93</v>
      </c>
      <c r="B155" s="29" t="s">
        <v>78</v>
      </c>
      <c r="C155" s="29" t="s">
        <v>27</v>
      </c>
      <c r="D155" s="30">
        <v>1</v>
      </c>
    </row>
    <row r="156" spans="1:4" ht="12.75">
      <c r="A156" s="29" t="s">
        <v>93</v>
      </c>
      <c r="B156" s="29" t="s">
        <v>12</v>
      </c>
      <c r="C156" s="29" t="s">
        <v>25</v>
      </c>
      <c r="D156" s="30">
        <v>5</v>
      </c>
    </row>
    <row r="157" spans="1:4" ht="12.75">
      <c r="A157" s="29" t="s">
        <v>93</v>
      </c>
      <c r="B157" s="29" t="s">
        <v>63</v>
      </c>
      <c r="C157" s="29" t="s">
        <v>26</v>
      </c>
      <c r="D157" s="30">
        <v>5</v>
      </c>
    </row>
    <row r="158" spans="1:4" ht="12.75">
      <c r="A158" s="29" t="s">
        <v>93</v>
      </c>
      <c r="B158" s="29" t="s">
        <v>63</v>
      </c>
      <c r="C158" s="29" t="s">
        <v>27</v>
      </c>
      <c r="D158" s="30">
        <v>5</v>
      </c>
    </row>
    <row r="159" spans="1:4" ht="12.75">
      <c r="A159" s="29" t="s">
        <v>93</v>
      </c>
      <c r="B159" s="29" t="s">
        <v>68</v>
      </c>
      <c r="C159" s="29" t="s">
        <v>27</v>
      </c>
      <c r="D159" s="30">
        <v>10</v>
      </c>
    </row>
    <row r="160" spans="1:4" ht="12.75">
      <c r="A160" s="29" t="s">
        <v>93</v>
      </c>
      <c r="B160" s="29" t="s">
        <v>14</v>
      </c>
      <c r="C160" s="29" t="s">
        <v>25</v>
      </c>
      <c r="D160" s="30">
        <v>3</v>
      </c>
    </row>
    <row r="161" spans="1:4" ht="12.75">
      <c r="A161" s="29" t="s">
        <v>93</v>
      </c>
      <c r="B161" s="29" t="s">
        <v>95</v>
      </c>
      <c r="C161" s="29" t="s">
        <v>27</v>
      </c>
      <c r="D161" s="30">
        <v>2</v>
      </c>
    </row>
    <row r="162" spans="1:4" ht="12.75">
      <c r="A162" s="29" t="s">
        <v>96</v>
      </c>
      <c r="B162" s="29" t="s">
        <v>90</v>
      </c>
      <c r="C162" s="29" t="s">
        <v>27</v>
      </c>
      <c r="D162" s="30">
        <v>1</v>
      </c>
    </row>
    <row r="163" spans="1:4" ht="12.75">
      <c r="A163" s="29" t="s">
        <v>96</v>
      </c>
      <c r="B163" s="29" t="s">
        <v>86</v>
      </c>
      <c r="C163" s="29" t="s">
        <v>25</v>
      </c>
      <c r="D163" s="30">
        <v>8</v>
      </c>
    </row>
    <row r="164" spans="1:4" ht="12.75">
      <c r="A164" s="29" t="s">
        <v>96</v>
      </c>
      <c r="B164" s="29" t="s">
        <v>10</v>
      </c>
      <c r="C164" s="29" t="s">
        <v>25</v>
      </c>
      <c r="D164" s="30">
        <v>6</v>
      </c>
    </row>
    <row r="165" spans="1:4" ht="12.75">
      <c r="A165" s="29" t="s">
        <v>96</v>
      </c>
      <c r="B165" s="29" t="s">
        <v>12</v>
      </c>
      <c r="C165" s="29" t="s">
        <v>25</v>
      </c>
      <c r="D165" s="30">
        <v>5</v>
      </c>
    </row>
    <row r="166" spans="1:4" ht="12.75">
      <c r="A166" s="29" t="s">
        <v>96</v>
      </c>
      <c r="B166" s="29" t="s">
        <v>12</v>
      </c>
      <c r="C166" s="29" t="s">
        <v>27</v>
      </c>
      <c r="D166" s="30">
        <v>1</v>
      </c>
    </row>
    <row r="167" spans="1:4" ht="12.75">
      <c r="A167" s="29" t="s">
        <v>96</v>
      </c>
      <c r="B167" s="29" t="s">
        <v>12</v>
      </c>
      <c r="C167" s="29" t="s">
        <v>26</v>
      </c>
      <c r="D167" s="30">
        <v>2</v>
      </c>
    </row>
    <row r="168" spans="1:4" ht="12.75">
      <c r="A168" s="29" t="s">
        <v>96</v>
      </c>
      <c r="B168" s="29" t="s">
        <v>97</v>
      </c>
      <c r="C168" s="29" t="s">
        <v>27</v>
      </c>
      <c r="D168" s="30">
        <v>1</v>
      </c>
    </row>
    <row r="169" spans="1:4" ht="12.75">
      <c r="A169" s="29" t="s">
        <v>96</v>
      </c>
      <c r="B169" s="29" t="s">
        <v>91</v>
      </c>
      <c r="C169" s="29" t="s">
        <v>27</v>
      </c>
      <c r="D169" s="30">
        <v>2</v>
      </c>
    </row>
    <row r="170" spans="1:4" ht="12.75">
      <c r="A170" s="29" t="s">
        <v>96</v>
      </c>
      <c r="B170" s="29" t="s">
        <v>13</v>
      </c>
      <c r="C170" s="29" t="s">
        <v>53</v>
      </c>
      <c r="D170" s="30">
        <v>2</v>
      </c>
    </row>
    <row r="171" spans="1:4" ht="12.75">
      <c r="A171" s="29" t="s">
        <v>96</v>
      </c>
      <c r="B171" s="29" t="s">
        <v>63</v>
      </c>
      <c r="C171" s="29" t="s">
        <v>27</v>
      </c>
      <c r="D171" s="30">
        <v>5</v>
      </c>
    </row>
    <row r="172" spans="1:4" ht="12.75">
      <c r="A172" s="29" t="s">
        <v>96</v>
      </c>
      <c r="B172" s="29" t="s">
        <v>63</v>
      </c>
      <c r="C172" s="29" t="s">
        <v>25</v>
      </c>
      <c r="D172" s="30">
        <v>2</v>
      </c>
    </row>
    <row r="173" spans="1:4" ht="12.75">
      <c r="A173" s="29" t="s">
        <v>96</v>
      </c>
      <c r="B173" s="29" t="s">
        <v>63</v>
      </c>
      <c r="C173" s="29" t="s">
        <v>27</v>
      </c>
      <c r="D173" s="30">
        <v>4</v>
      </c>
    </row>
    <row r="174" spans="1:4" ht="12.75">
      <c r="A174" s="29" t="s">
        <v>96</v>
      </c>
      <c r="B174" s="29" t="s">
        <v>68</v>
      </c>
      <c r="C174" s="29" t="s">
        <v>27</v>
      </c>
      <c r="D174" s="30">
        <v>7</v>
      </c>
    </row>
    <row r="175" spans="1:4" ht="12.75">
      <c r="A175" s="29" t="s">
        <v>96</v>
      </c>
      <c r="B175" s="29" t="s">
        <v>98</v>
      </c>
      <c r="C175" s="29" t="s">
        <v>27</v>
      </c>
      <c r="D175" s="30">
        <v>1</v>
      </c>
    </row>
    <row r="176" spans="1:4" ht="12.75">
      <c r="A176" s="29" t="s">
        <v>96</v>
      </c>
      <c r="B176" s="29" t="s">
        <v>16</v>
      </c>
      <c r="C176" s="29" t="s">
        <v>54</v>
      </c>
      <c r="D176" s="30">
        <v>2</v>
      </c>
    </row>
    <row r="177" spans="1:4" ht="12.75">
      <c r="A177" s="29" t="s">
        <v>96</v>
      </c>
      <c r="B177" s="29" t="s">
        <v>95</v>
      </c>
      <c r="C177" s="29" t="s">
        <v>27</v>
      </c>
      <c r="D177" s="30">
        <v>1</v>
      </c>
    </row>
    <row r="178" spans="1:4" ht="12.75">
      <c r="A178" s="29" t="s">
        <v>96</v>
      </c>
      <c r="B178" s="29" t="s">
        <v>66</v>
      </c>
      <c r="C178" s="29" t="s">
        <v>26</v>
      </c>
      <c r="D178" s="30">
        <v>4</v>
      </c>
    </row>
    <row r="179" spans="1:4" ht="12.75">
      <c r="A179" s="29" t="s">
        <v>96</v>
      </c>
      <c r="B179" s="29" t="s">
        <v>99</v>
      </c>
      <c r="C179" s="29" t="s">
        <v>27</v>
      </c>
      <c r="D179" s="30">
        <v>1</v>
      </c>
    </row>
    <row r="180" spans="1:4" ht="12.75">
      <c r="A180" s="29" t="s">
        <v>100</v>
      </c>
      <c r="B180" s="29" t="s">
        <v>86</v>
      </c>
      <c r="C180" s="29" t="s">
        <v>26</v>
      </c>
      <c r="D180" s="30">
        <v>3</v>
      </c>
    </row>
    <row r="181" spans="1:4" ht="12.75">
      <c r="A181" s="29" t="s">
        <v>100</v>
      </c>
      <c r="B181" s="29" t="s">
        <v>12</v>
      </c>
      <c r="C181" s="29" t="s">
        <v>54</v>
      </c>
      <c r="D181" s="30">
        <v>2</v>
      </c>
    </row>
    <row r="182" spans="1:4" ht="12.75">
      <c r="A182" s="29" t="s">
        <v>100</v>
      </c>
      <c r="B182" s="29" t="s">
        <v>12</v>
      </c>
      <c r="C182" s="29" t="s">
        <v>53</v>
      </c>
      <c r="D182" s="30">
        <v>20</v>
      </c>
    </row>
    <row r="183" spans="1:4" ht="12.75">
      <c r="A183" s="29" t="s">
        <v>100</v>
      </c>
      <c r="B183" s="29" t="s">
        <v>12</v>
      </c>
      <c r="C183" s="29" t="s">
        <v>25</v>
      </c>
      <c r="D183" s="30">
        <v>3</v>
      </c>
    </row>
    <row r="184" spans="1:4" ht="12.75">
      <c r="A184" s="29" t="s">
        <v>100</v>
      </c>
      <c r="B184" s="29" t="s">
        <v>62</v>
      </c>
      <c r="C184" s="29" t="s">
        <v>26</v>
      </c>
      <c r="D184" s="30">
        <v>2</v>
      </c>
    </row>
    <row r="185" spans="1:4" ht="12.75">
      <c r="A185" s="29" t="s">
        <v>100</v>
      </c>
      <c r="B185" s="29" t="s">
        <v>63</v>
      </c>
      <c r="C185" s="29" t="s">
        <v>26</v>
      </c>
      <c r="D185" s="30">
        <v>7</v>
      </c>
    </row>
    <row r="186" spans="1:4" ht="12.75">
      <c r="A186" s="29" t="s">
        <v>100</v>
      </c>
      <c r="B186" s="29" t="s">
        <v>68</v>
      </c>
      <c r="C186" s="29" t="s">
        <v>27</v>
      </c>
      <c r="D186" s="30">
        <v>5</v>
      </c>
    </row>
    <row r="187" spans="1:4" ht="12.75">
      <c r="A187" s="29" t="s">
        <v>100</v>
      </c>
      <c r="B187" s="29" t="s">
        <v>101</v>
      </c>
      <c r="C187" s="29" t="s">
        <v>26</v>
      </c>
      <c r="D187" s="30">
        <v>1</v>
      </c>
    </row>
    <row r="188" spans="1:4" ht="12.75">
      <c r="A188" s="29" t="s">
        <v>100</v>
      </c>
      <c r="B188" s="29" t="s">
        <v>95</v>
      </c>
      <c r="C188" s="29" t="s">
        <v>26</v>
      </c>
      <c r="D188" s="30">
        <v>3</v>
      </c>
    </row>
    <row r="189" spans="1:4" ht="12.75">
      <c r="A189" s="29" t="s">
        <v>102</v>
      </c>
      <c r="B189" s="29" t="s">
        <v>15</v>
      </c>
      <c r="C189" s="29" t="s">
        <v>25</v>
      </c>
      <c r="D189" s="30">
        <v>25</v>
      </c>
    </row>
    <row r="190" spans="1:4" ht="12.75">
      <c r="A190" s="29" t="s">
        <v>102</v>
      </c>
      <c r="B190" s="29" t="s">
        <v>86</v>
      </c>
      <c r="C190" s="29" t="s">
        <v>26</v>
      </c>
      <c r="D190" s="30">
        <v>10</v>
      </c>
    </row>
    <row r="191" spans="1:4" ht="12.75">
      <c r="A191" s="29" t="s">
        <v>102</v>
      </c>
      <c r="B191" s="29" t="s">
        <v>11</v>
      </c>
      <c r="C191" s="29" t="s">
        <v>54</v>
      </c>
      <c r="D191" s="30">
        <v>10</v>
      </c>
    </row>
    <row r="192" spans="1:4" ht="12.75">
      <c r="A192" s="29" t="s">
        <v>102</v>
      </c>
      <c r="B192" s="29" t="s">
        <v>12</v>
      </c>
      <c r="C192" s="29" t="s">
        <v>53</v>
      </c>
      <c r="D192" s="30">
        <v>8</v>
      </c>
    </row>
    <row r="193" spans="1:4" ht="12.75">
      <c r="A193" s="29" t="s">
        <v>102</v>
      </c>
      <c r="B193" s="29" t="s">
        <v>103</v>
      </c>
      <c r="C193" s="29" t="s">
        <v>27</v>
      </c>
      <c r="D193" s="30">
        <v>2</v>
      </c>
    </row>
    <row r="194" spans="1:4" ht="12.75">
      <c r="A194" s="29" t="s">
        <v>102</v>
      </c>
      <c r="B194" s="29" t="s">
        <v>13</v>
      </c>
      <c r="C194" s="29" t="s">
        <v>54</v>
      </c>
      <c r="D194" s="30">
        <v>5</v>
      </c>
    </row>
    <row r="195" spans="1:4" ht="12.75">
      <c r="A195" s="29" t="s">
        <v>102</v>
      </c>
      <c r="B195" s="29" t="s">
        <v>63</v>
      </c>
      <c r="C195" s="29" t="s">
        <v>26</v>
      </c>
      <c r="D195" s="30">
        <v>7</v>
      </c>
    </row>
    <row r="196" spans="1:4" ht="12.75">
      <c r="A196" s="29" t="s">
        <v>102</v>
      </c>
      <c r="B196" s="29" t="s">
        <v>64</v>
      </c>
      <c r="C196" s="29" t="s">
        <v>26</v>
      </c>
      <c r="D196" s="30">
        <v>5</v>
      </c>
    </row>
    <row r="197" spans="1:4" ht="12.75">
      <c r="A197" s="29" t="s">
        <v>102</v>
      </c>
      <c r="B197" s="29" t="s">
        <v>104</v>
      </c>
      <c r="C197" s="29" t="s">
        <v>26</v>
      </c>
      <c r="D197" s="30">
        <v>1</v>
      </c>
    </row>
    <row r="198" spans="1:4" ht="12.75">
      <c r="A198" s="29" t="s">
        <v>105</v>
      </c>
      <c r="B198" s="29" t="s">
        <v>15</v>
      </c>
      <c r="C198" s="29" t="s">
        <v>25</v>
      </c>
      <c r="D198" s="30">
        <v>5</v>
      </c>
    </row>
    <row r="199" spans="1:4" ht="12.75">
      <c r="A199" s="29" t="s">
        <v>105</v>
      </c>
      <c r="B199" s="29" t="s">
        <v>12</v>
      </c>
      <c r="C199" s="29" t="s">
        <v>54</v>
      </c>
      <c r="D199" s="30">
        <v>15</v>
      </c>
    </row>
    <row r="200" spans="1:4" ht="12.75">
      <c r="A200" s="29" t="s">
        <v>105</v>
      </c>
      <c r="B200" s="29" t="s">
        <v>12</v>
      </c>
      <c r="C200" s="29" t="s">
        <v>26</v>
      </c>
      <c r="D200" s="30">
        <v>7</v>
      </c>
    </row>
    <row r="201" spans="1:4" ht="12.75">
      <c r="A201" s="29" t="s">
        <v>105</v>
      </c>
      <c r="B201" s="29" t="s">
        <v>103</v>
      </c>
      <c r="C201" s="29" t="s">
        <v>27</v>
      </c>
      <c r="D201" s="30">
        <v>5</v>
      </c>
    </row>
    <row r="202" spans="1:4" ht="12.75">
      <c r="A202" s="29" t="s">
        <v>105</v>
      </c>
      <c r="B202" s="29" t="s">
        <v>63</v>
      </c>
      <c r="C202" s="29" t="s">
        <v>26</v>
      </c>
      <c r="D202" s="30">
        <v>15</v>
      </c>
    </row>
    <row r="203" spans="1:4" ht="12.75">
      <c r="A203" s="29" t="s">
        <v>105</v>
      </c>
      <c r="B203" s="29" t="s">
        <v>68</v>
      </c>
      <c r="C203" s="29" t="s">
        <v>27</v>
      </c>
      <c r="D203" s="30">
        <v>7</v>
      </c>
    </row>
    <row r="204" spans="1:4" ht="12.75">
      <c r="A204" s="29" t="s">
        <v>105</v>
      </c>
      <c r="B204" s="29" t="s">
        <v>14</v>
      </c>
      <c r="C204" s="29" t="s">
        <v>54</v>
      </c>
      <c r="D204" s="30">
        <v>5</v>
      </c>
    </row>
    <row r="205" spans="1:4" ht="12.75">
      <c r="A205" s="29" t="s">
        <v>105</v>
      </c>
      <c r="B205" s="29" t="s">
        <v>14</v>
      </c>
      <c r="C205" s="29" t="s">
        <v>25</v>
      </c>
      <c r="D205" s="30">
        <v>2</v>
      </c>
    </row>
    <row r="206" spans="1:4" ht="12.75">
      <c r="A206" s="29" t="s">
        <v>105</v>
      </c>
      <c r="B206" s="29" t="s">
        <v>104</v>
      </c>
      <c r="C206" s="29" t="s">
        <v>26</v>
      </c>
      <c r="D206" s="30">
        <v>3</v>
      </c>
    </row>
    <row r="207" spans="1:4" ht="12.75">
      <c r="A207" s="29" t="s">
        <v>105</v>
      </c>
      <c r="B207" s="29" t="s">
        <v>66</v>
      </c>
      <c r="C207" s="29" t="s">
        <v>26</v>
      </c>
      <c r="D207" s="30">
        <v>3</v>
      </c>
    </row>
    <row r="208" spans="1:4" ht="12.75">
      <c r="A208" s="29" t="s">
        <v>106</v>
      </c>
      <c r="B208" s="29" t="s">
        <v>86</v>
      </c>
      <c r="C208" s="29" t="s">
        <v>26</v>
      </c>
      <c r="D208" s="30">
        <v>1</v>
      </c>
    </row>
    <row r="209" spans="1:4" ht="12.75">
      <c r="A209" s="29" t="s">
        <v>106</v>
      </c>
      <c r="B209" s="29" t="s">
        <v>10</v>
      </c>
      <c r="C209" s="29" t="s">
        <v>25</v>
      </c>
      <c r="D209" s="30">
        <v>10</v>
      </c>
    </row>
    <row r="210" spans="1:4" ht="12.75">
      <c r="A210" s="29" t="s">
        <v>106</v>
      </c>
      <c r="B210" s="29" t="s">
        <v>12</v>
      </c>
      <c r="C210" s="29" t="s">
        <v>53</v>
      </c>
      <c r="D210" s="30">
        <v>40</v>
      </c>
    </row>
    <row r="211" spans="1:4" ht="12.75">
      <c r="A211" s="29" t="s">
        <v>106</v>
      </c>
      <c r="B211" s="29" t="s">
        <v>103</v>
      </c>
      <c r="C211" s="29" t="s">
        <v>27</v>
      </c>
      <c r="D211" s="30">
        <v>5</v>
      </c>
    </row>
    <row r="212" spans="1:4" ht="12.75">
      <c r="A212" s="29" t="s">
        <v>106</v>
      </c>
      <c r="B212" s="29" t="s">
        <v>91</v>
      </c>
      <c r="C212" s="29" t="s">
        <v>26</v>
      </c>
      <c r="D212" s="30">
        <v>2</v>
      </c>
    </row>
    <row r="213" spans="1:4" ht="12.75">
      <c r="A213" s="29" t="s">
        <v>106</v>
      </c>
      <c r="B213" s="29" t="s">
        <v>107</v>
      </c>
      <c r="C213" s="29" t="s">
        <v>53</v>
      </c>
      <c r="D213" s="30">
        <v>7</v>
      </c>
    </row>
    <row r="214" spans="1:4" ht="12.75">
      <c r="A214" s="29" t="s">
        <v>106</v>
      </c>
      <c r="B214" s="29" t="s">
        <v>63</v>
      </c>
      <c r="C214" s="29" t="s">
        <v>26</v>
      </c>
      <c r="D214" s="30">
        <v>7</v>
      </c>
    </row>
    <row r="215" spans="1:4" ht="12.75">
      <c r="A215" s="29" t="s">
        <v>106</v>
      </c>
      <c r="B215" s="29" t="s">
        <v>68</v>
      </c>
      <c r="C215" s="29" t="s">
        <v>27</v>
      </c>
      <c r="D215" s="30">
        <v>6</v>
      </c>
    </row>
    <row r="216" spans="1:4" ht="12.75">
      <c r="A216" s="29" t="s">
        <v>106</v>
      </c>
      <c r="B216" s="29" t="s">
        <v>64</v>
      </c>
      <c r="C216" s="29" t="s">
        <v>26</v>
      </c>
      <c r="D216" s="30">
        <v>3</v>
      </c>
    </row>
    <row r="217" spans="1:4" ht="12.75">
      <c r="A217" s="29" t="s">
        <v>106</v>
      </c>
      <c r="B217" s="29" t="s">
        <v>108</v>
      </c>
      <c r="C217" s="29" t="s">
        <v>26</v>
      </c>
      <c r="D217" s="30">
        <v>3</v>
      </c>
    </row>
    <row r="218" spans="1:4" ht="12.75">
      <c r="A218" s="29" t="s">
        <v>106</v>
      </c>
      <c r="B218" s="29" t="s">
        <v>104</v>
      </c>
      <c r="C218" s="29" t="s">
        <v>26</v>
      </c>
      <c r="D218" s="30">
        <v>17</v>
      </c>
    </row>
    <row r="219" spans="1:4" ht="12.75">
      <c r="A219" s="29" t="s">
        <v>106</v>
      </c>
      <c r="B219" s="29" t="s">
        <v>66</v>
      </c>
      <c r="C219" s="29" t="s">
        <v>26</v>
      </c>
      <c r="D219" s="30">
        <v>1</v>
      </c>
    </row>
    <row r="220" spans="1:4" ht="12.75">
      <c r="A220" s="29" t="s">
        <v>109</v>
      </c>
      <c r="B220" s="29" t="s">
        <v>61</v>
      </c>
      <c r="C220" s="29" t="s">
        <v>25</v>
      </c>
      <c r="D220" s="30">
        <v>3</v>
      </c>
    </row>
    <row r="221" spans="1:4" ht="12.75">
      <c r="A221" s="29" t="s">
        <v>109</v>
      </c>
      <c r="B221" s="29" t="s">
        <v>86</v>
      </c>
      <c r="C221" s="29" t="s">
        <v>25</v>
      </c>
      <c r="D221" s="30">
        <v>7</v>
      </c>
    </row>
    <row r="222" spans="1:4" ht="12.75">
      <c r="A222" s="29" t="s">
        <v>109</v>
      </c>
      <c r="B222" s="29" t="s">
        <v>11</v>
      </c>
      <c r="C222" s="29" t="s">
        <v>53</v>
      </c>
      <c r="D222" s="30">
        <v>15</v>
      </c>
    </row>
    <row r="223" spans="1:4" ht="12.75">
      <c r="A223" s="29" t="s">
        <v>109</v>
      </c>
      <c r="B223" s="29" t="s">
        <v>12</v>
      </c>
      <c r="C223" s="29" t="s">
        <v>53</v>
      </c>
      <c r="D223" s="30">
        <v>40</v>
      </c>
    </row>
    <row r="224" spans="1:4" ht="12.75">
      <c r="A224" s="29" t="s">
        <v>109</v>
      </c>
      <c r="B224" s="29" t="s">
        <v>63</v>
      </c>
      <c r="C224" s="29" t="s">
        <v>26</v>
      </c>
      <c r="D224" s="30">
        <v>3</v>
      </c>
    </row>
    <row r="225" spans="1:4" ht="12.75">
      <c r="A225" s="29" t="s">
        <v>109</v>
      </c>
      <c r="B225" s="29" t="s">
        <v>64</v>
      </c>
      <c r="C225" s="29" t="s">
        <v>27</v>
      </c>
      <c r="D225" s="30">
        <v>1</v>
      </c>
    </row>
    <row r="226" spans="1:4" ht="12.75">
      <c r="A226" s="29" t="s">
        <v>109</v>
      </c>
      <c r="B226" s="29" t="s">
        <v>108</v>
      </c>
      <c r="C226" s="29" t="s">
        <v>26</v>
      </c>
      <c r="D226" s="30">
        <v>3</v>
      </c>
    </row>
    <row r="227" spans="1:4" ht="12.75">
      <c r="A227" s="29" t="s">
        <v>109</v>
      </c>
      <c r="B227" s="29" t="s">
        <v>104</v>
      </c>
      <c r="C227" s="29" t="s">
        <v>26</v>
      </c>
      <c r="D227" s="30">
        <v>10</v>
      </c>
    </row>
    <row r="228" spans="1:4" ht="12.75">
      <c r="A228" s="29" t="s">
        <v>109</v>
      </c>
      <c r="B228" s="29" t="s">
        <v>66</v>
      </c>
      <c r="C228" s="29" t="s">
        <v>26</v>
      </c>
      <c r="D228" s="30">
        <v>2</v>
      </c>
    </row>
    <row r="229" spans="1:4" ht="12.75">
      <c r="A229" s="29" t="s">
        <v>110</v>
      </c>
      <c r="B229" s="29" t="s">
        <v>21</v>
      </c>
      <c r="C229" s="29" t="s">
        <v>25</v>
      </c>
      <c r="D229" s="30">
        <v>4</v>
      </c>
    </row>
    <row r="230" spans="1:4" ht="12.75">
      <c r="A230" s="29" t="s">
        <v>110</v>
      </c>
      <c r="B230" s="29" t="s">
        <v>21</v>
      </c>
      <c r="C230" s="29" t="s">
        <v>26</v>
      </c>
      <c r="D230" s="30">
        <v>3</v>
      </c>
    </row>
    <row r="231" spans="1:4" ht="12.75">
      <c r="A231" s="29" t="s">
        <v>110</v>
      </c>
      <c r="B231" s="29" t="s">
        <v>78</v>
      </c>
      <c r="C231" s="29" t="s">
        <v>26</v>
      </c>
      <c r="D231" s="30">
        <v>10</v>
      </c>
    </row>
    <row r="232" spans="1:4" ht="12.75">
      <c r="A232" s="29" t="s">
        <v>110</v>
      </c>
      <c r="B232" s="29" t="s">
        <v>90</v>
      </c>
      <c r="C232" s="29" t="s">
        <v>27</v>
      </c>
      <c r="D232" s="30">
        <v>1</v>
      </c>
    </row>
    <row r="233" spans="1:4" ht="12.75">
      <c r="A233" s="29" t="s">
        <v>110</v>
      </c>
      <c r="B233" s="29" t="s">
        <v>86</v>
      </c>
      <c r="C233" s="29" t="s">
        <v>26</v>
      </c>
      <c r="D233" s="30">
        <v>2</v>
      </c>
    </row>
    <row r="234" spans="1:4" ht="12.75">
      <c r="A234" s="29" t="s">
        <v>110</v>
      </c>
      <c r="B234" s="29" t="s">
        <v>86</v>
      </c>
      <c r="C234" s="29" t="s">
        <v>25</v>
      </c>
      <c r="D234" s="30">
        <v>18</v>
      </c>
    </row>
    <row r="235" spans="1:4" ht="12.75">
      <c r="A235" s="29" t="s">
        <v>110</v>
      </c>
      <c r="B235" s="29" t="s">
        <v>11</v>
      </c>
      <c r="C235" s="29" t="s">
        <v>55</v>
      </c>
      <c r="D235" s="30">
        <v>18</v>
      </c>
    </row>
    <row r="236" spans="1:4" ht="12.75">
      <c r="A236" s="29" t="s">
        <v>110</v>
      </c>
      <c r="B236" s="29" t="s">
        <v>11</v>
      </c>
      <c r="C236" s="29" t="s">
        <v>25</v>
      </c>
      <c r="D236" s="30">
        <v>2</v>
      </c>
    </row>
    <row r="237" spans="1:4" ht="12.75">
      <c r="A237" s="29" t="s">
        <v>110</v>
      </c>
      <c r="B237" s="29" t="s">
        <v>12</v>
      </c>
      <c r="C237" s="29" t="s">
        <v>26</v>
      </c>
      <c r="D237" s="30">
        <v>1</v>
      </c>
    </row>
    <row r="238" spans="1:4" ht="12.75">
      <c r="A238" s="29" t="s">
        <v>110</v>
      </c>
      <c r="B238" s="29" t="s">
        <v>12</v>
      </c>
      <c r="C238" s="29" t="s">
        <v>25</v>
      </c>
      <c r="D238" s="30">
        <v>4</v>
      </c>
    </row>
    <row r="239" spans="1:4" ht="12.75">
      <c r="A239" s="29" t="s">
        <v>110</v>
      </c>
      <c r="B239" s="29" t="s">
        <v>91</v>
      </c>
      <c r="C239" s="29" t="s">
        <v>27</v>
      </c>
      <c r="D239" s="30">
        <v>1</v>
      </c>
    </row>
    <row r="240" spans="1:4" ht="12.75">
      <c r="A240" s="29" t="s">
        <v>110</v>
      </c>
      <c r="B240" s="29" t="s">
        <v>81</v>
      </c>
      <c r="C240" s="29" t="s">
        <v>27</v>
      </c>
      <c r="D240" s="30">
        <v>11</v>
      </c>
    </row>
    <row r="241" spans="1:4" ht="12.75">
      <c r="A241" s="29" t="s">
        <v>110</v>
      </c>
      <c r="B241" s="29" t="s">
        <v>101</v>
      </c>
      <c r="C241" s="29" t="s">
        <v>27</v>
      </c>
      <c r="D241" s="30">
        <v>1</v>
      </c>
    </row>
    <row r="242" spans="1:4" ht="12.75">
      <c r="A242" s="29" t="s">
        <v>110</v>
      </c>
      <c r="B242" s="29" t="s">
        <v>104</v>
      </c>
      <c r="C242" s="29" t="s">
        <v>26</v>
      </c>
      <c r="D242" s="30">
        <v>1</v>
      </c>
    </row>
    <row r="243" spans="1:4" ht="12.75">
      <c r="A243" s="29" t="s">
        <v>111</v>
      </c>
      <c r="B243" s="29" t="s">
        <v>11</v>
      </c>
      <c r="C243" s="29" t="s">
        <v>55</v>
      </c>
      <c r="D243" s="30">
        <v>2</v>
      </c>
    </row>
    <row r="244" spans="1:4" ht="12.75">
      <c r="A244" s="29" t="s">
        <v>111</v>
      </c>
      <c r="B244" s="29" t="s">
        <v>12</v>
      </c>
      <c r="C244" s="29" t="s">
        <v>55</v>
      </c>
      <c r="D244" s="30">
        <v>8</v>
      </c>
    </row>
    <row r="245" spans="1:4" ht="12.75">
      <c r="A245" s="29" t="s">
        <v>111</v>
      </c>
      <c r="B245" s="29" t="s">
        <v>12</v>
      </c>
      <c r="C245" s="29" t="s">
        <v>25</v>
      </c>
      <c r="D245" s="30">
        <v>7</v>
      </c>
    </row>
    <row r="246" spans="1:4" ht="12.75">
      <c r="A246" s="29" t="s">
        <v>111</v>
      </c>
      <c r="B246" s="29" t="s">
        <v>81</v>
      </c>
      <c r="C246" s="29" t="s">
        <v>27</v>
      </c>
      <c r="D246" s="30">
        <v>11</v>
      </c>
    </row>
    <row r="247" spans="1:4" ht="12.75">
      <c r="A247" s="29" t="s">
        <v>112</v>
      </c>
      <c r="B247" s="29" t="s">
        <v>10</v>
      </c>
      <c r="C247" s="29" t="s">
        <v>25</v>
      </c>
      <c r="D247" s="30">
        <v>3</v>
      </c>
    </row>
    <row r="248" spans="1:4" ht="12.75">
      <c r="A248" s="29" t="s">
        <v>112</v>
      </c>
      <c r="B248" s="29" t="s">
        <v>10</v>
      </c>
      <c r="C248" s="29" t="s">
        <v>55</v>
      </c>
      <c r="D248" s="30">
        <v>3</v>
      </c>
    </row>
    <row r="249" spans="1:4" ht="12.75">
      <c r="A249" s="29" t="s">
        <v>112</v>
      </c>
      <c r="B249" s="29" t="s">
        <v>12</v>
      </c>
      <c r="C249" s="29" t="s">
        <v>55</v>
      </c>
      <c r="D249" s="30">
        <v>10</v>
      </c>
    </row>
    <row r="250" spans="1:4" ht="12.75">
      <c r="A250" s="29" t="s">
        <v>112</v>
      </c>
      <c r="B250" s="29" t="s">
        <v>12</v>
      </c>
      <c r="C250" s="29" t="s">
        <v>25</v>
      </c>
      <c r="D250" s="30">
        <v>2</v>
      </c>
    </row>
    <row r="251" spans="1:4" ht="12.75">
      <c r="A251" s="29" t="s">
        <v>112</v>
      </c>
      <c r="B251" s="29" t="s">
        <v>62</v>
      </c>
      <c r="C251" s="29" t="s">
        <v>25</v>
      </c>
      <c r="D251" s="30">
        <v>3</v>
      </c>
    </row>
    <row r="252" spans="1:4" ht="12.75">
      <c r="A252" s="29" t="s">
        <v>112</v>
      </c>
      <c r="B252" s="29" t="s">
        <v>62</v>
      </c>
      <c r="C252" s="29" t="s">
        <v>26</v>
      </c>
      <c r="D252" s="30">
        <v>5</v>
      </c>
    </row>
    <row r="253" spans="1:4" ht="12.75">
      <c r="A253" s="29" t="s">
        <v>112</v>
      </c>
      <c r="B253" s="29" t="s">
        <v>81</v>
      </c>
      <c r="C253" s="29" t="s">
        <v>27</v>
      </c>
      <c r="D253" s="30">
        <v>2</v>
      </c>
    </row>
    <row r="254" spans="1:4" ht="12.75">
      <c r="A254" s="29" t="s">
        <v>113</v>
      </c>
      <c r="B254" s="29" t="s">
        <v>86</v>
      </c>
      <c r="C254" s="29" t="s">
        <v>26</v>
      </c>
      <c r="D254" s="30">
        <v>3</v>
      </c>
    </row>
    <row r="255" spans="1:4" ht="12.75">
      <c r="A255" s="29" t="s">
        <v>113</v>
      </c>
      <c r="B255" s="29" t="s">
        <v>86</v>
      </c>
      <c r="C255" s="29" t="s">
        <v>25</v>
      </c>
      <c r="D255" s="30">
        <v>16</v>
      </c>
    </row>
    <row r="256" spans="1:4" ht="12.75">
      <c r="A256" s="29" t="s">
        <v>113</v>
      </c>
      <c r="B256" s="29" t="s">
        <v>12</v>
      </c>
      <c r="C256" s="29" t="s">
        <v>26</v>
      </c>
      <c r="D256" s="30">
        <v>1</v>
      </c>
    </row>
    <row r="257" spans="1:4" ht="12.75">
      <c r="A257" s="29" t="s">
        <v>113</v>
      </c>
      <c r="B257" s="29" t="s">
        <v>12</v>
      </c>
      <c r="C257" s="29" t="s">
        <v>25</v>
      </c>
      <c r="D257" s="30">
        <v>2</v>
      </c>
    </row>
    <row r="258" spans="1:4" ht="12.75">
      <c r="A258" s="29" t="s">
        <v>113</v>
      </c>
      <c r="B258" s="29" t="s">
        <v>12</v>
      </c>
      <c r="C258" s="29" t="s">
        <v>55</v>
      </c>
      <c r="D258" s="30">
        <v>4</v>
      </c>
    </row>
    <row r="259" spans="1:4" ht="12.75">
      <c r="A259" s="29" t="s">
        <v>113</v>
      </c>
      <c r="B259" s="29" t="s">
        <v>114</v>
      </c>
      <c r="C259" s="29" t="s">
        <v>27</v>
      </c>
      <c r="D259" s="30">
        <v>8</v>
      </c>
    </row>
    <row r="260" spans="1:4" ht="12.75">
      <c r="A260" s="29" t="s">
        <v>113</v>
      </c>
      <c r="B260" s="29" t="s">
        <v>81</v>
      </c>
      <c r="C260" s="29" t="s">
        <v>27</v>
      </c>
      <c r="D260" s="30">
        <v>6</v>
      </c>
    </row>
    <row r="261" spans="1:4" ht="12.75">
      <c r="A261" s="29" t="s">
        <v>113</v>
      </c>
      <c r="B261" s="29" t="s">
        <v>14</v>
      </c>
      <c r="C261" s="29" t="s">
        <v>53</v>
      </c>
      <c r="D261" s="30">
        <v>12</v>
      </c>
    </row>
    <row r="262" spans="1:4" ht="12.75">
      <c r="A262" s="29" t="s">
        <v>113</v>
      </c>
      <c r="B262" s="29" t="s">
        <v>66</v>
      </c>
      <c r="C262" s="29" t="s">
        <v>26</v>
      </c>
      <c r="D262" s="30">
        <v>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1">
      <selection activeCell="D3" sqref="D3:D6"/>
    </sheetView>
  </sheetViews>
  <sheetFormatPr defaultColWidth="9.140625" defaultRowHeight="12.75"/>
  <cols>
    <col min="2" max="2" width="11.57421875" style="0" customWidth="1"/>
    <col min="3" max="3" width="16.57421875" style="0" customWidth="1"/>
    <col min="4" max="4" width="12.7109375" style="0" customWidth="1"/>
    <col min="6" max="6" width="12.8515625" style="0" customWidth="1"/>
    <col min="7" max="7" width="16.140625" style="0" customWidth="1"/>
    <col min="8" max="8" width="21.28125" style="0" customWidth="1"/>
  </cols>
  <sheetData>
    <row r="1" spans="2:6" ht="12.75">
      <c r="B1" t="s">
        <v>28</v>
      </c>
      <c r="F1" t="s">
        <v>29</v>
      </c>
    </row>
    <row r="2" spans="2:7" ht="12.75">
      <c r="B2" s="8" t="s">
        <v>0</v>
      </c>
      <c r="C2" s="8" t="s">
        <v>23</v>
      </c>
      <c r="D2" s="8" t="s">
        <v>24</v>
      </c>
      <c r="F2" s="2" t="s">
        <v>0</v>
      </c>
      <c r="G2" s="2" t="s">
        <v>1</v>
      </c>
    </row>
    <row r="3" spans="2:8" ht="12.75">
      <c r="B3" s="10" t="s">
        <v>2</v>
      </c>
      <c r="C3" s="12" t="s">
        <v>30</v>
      </c>
      <c r="D3">
        <v>74.2</v>
      </c>
      <c r="F3" s="3" t="s">
        <v>2</v>
      </c>
      <c r="G3" s="4">
        <v>15</v>
      </c>
      <c r="H3">
        <v>9</v>
      </c>
    </row>
    <row r="4" spans="2:8" ht="12.75">
      <c r="B4" s="9" t="s">
        <v>2</v>
      </c>
      <c r="C4" s="9" t="s">
        <v>25</v>
      </c>
      <c r="D4" s="4">
        <v>16.133333333333333</v>
      </c>
      <c r="F4" s="3" t="s">
        <v>3</v>
      </c>
      <c r="G4" s="4">
        <v>5</v>
      </c>
      <c r="H4">
        <v>3</v>
      </c>
    </row>
    <row r="5" spans="2:7" ht="12.75">
      <c r="B5" s="9" t="s">
        <v>2</v>
      </c>
      <c r="C5" s="9" t="s">
        <v>26</v>
      </c>
      <c r="D5" s="4">
        <v>8.8</v>
      </c>
      <c r="F5" s="3" t="s">
        <v>4</v>
      </c>
      <c r="G5" s="4">
        <v>8</v>
      </c>
    </row>
    <row r="6" spans="2:7" ht="12.75">
      <c r="B6" s="9" t="s">
        <v>2</v>
      </c>
      <c r="C6" s="9" t="s">
        <v>27</v>
      </c>
      <c r="D6" s="4">
        <v>4.333333333333333</v>
      </c>
      <c r="F6" s="3" t="s">
        <v>5</v>
      </c>
      <c r="G6" s="4">
        <v>8</v>
      </c>
    </row>
    <row r="7" spans="2:4" ht="12.75">
      <c r="B7" s="10" t="s">
        <v>3</v>
      </c>
      <c r="C7" s="12" t="s">
        <v>30</v>
      </c>
      <c r="D7">
        <v>60.166666666666664</v>
      </c>
    </row>
    <row r="8" spans="2:4" ht="12.75">
      <c r="B8" s="9" t="s">
        <v>3</v>
      </c>
      <c r="C8" s="9" t="s">
        <v>25</v>
      </c>
      <c r="D8" s="4">
        <v>11.2</v>
      </c>
    </row>
    <row r="9" spans="2:4" ht="12.75">
      <c r="B9" s="9" t="s">
        <v>3</v>
      </c>
      <c r="C9" s="9" t="s">
        <v>26</v>
      </c>
      <c r="D9" s="4">
        <v>16.6</v>
      </c>
    </row>
    <row r="10" spans="2:4" ht="12.75">
      <c r="B10" s="9" t="s">
        <v>3</v>
      </c>
      <c r="C10" s="9" t="s">
        <v>27</v>
      </c>
      <c r="D10" s="4">
        <v>3.6</v>
      </c>
    </row>
    <row r="11" spans="2:4" ht="12.75">
      <c r="B11" s="10" t="s">
        <v>4</v>
      </c>
      <c r="C11" s="12" t="s">
        <v>30</v>
      </c>
      <c r="D11" s="4">
        <v>76.4125</v>
      </c>
    </row>
    <row r="12" spans="2:4" ht="12.75">
      <c r="B12" s="9" t="s">
        <v>4</v>
      </c>
      <c r="C12" s="9" t="s">
        <v>25</v>
      </c>
      <c r="D12" s="4">
        <v>8</v>
      </c>
    </row>
    <row r="13" spans="2:4" ht="12.75">
      <c r="B13" s="9" t="s">
        <v>4</v>
      </c>
      <c r="C13" s="9" t="s">
        <v>26</v>
      </c>
      <c r="D13" s="4">
        <v>11.5</v>
      </c>
    </row>
    <row r="14" spans="2:4" ht="12.75">
      <c r="B14" s="9" t="s">
        <v>4</v>
      </c>
      <c r="C14" s="9" t="s">
        <v>27</v>
      </c>
      <c r="D14" s="4">
        <v>11.25</v>
      </c>
    </row>
    <row r="15" spans="2:4" ht="12.75">
      <c r="B15" s="10" t="s">
        <v>5</v>
      </c>
      <c r="C15" t="s">
        <v>30</v>
      </c>
      <c r="D15" s="4">
        <v>26.1875</v>
      </c>
    </row>
    <row r="16" spans="2:4" ht="12.75">
      <c r="B16" s="9" t="s">
        <v>5</v>
      </c>
      <c r="C16" s="11" t="s">
        <v>25</v>
      </c>
      <c r="D16" s="4">
        <v>23</v>
      </c>
    </row>
    <row r="17" spans="2:4" ht="12.75">
      <c r="B17" s="9" t="s">
        <v>5</v>
      </c>
      <c r="C17" s="11" t="s">
        <v>26</v>
      </c>
      <c r="D17" s="4">
        <v>19.75</v>
      </c>
    </row>
    <row r="18" spans="2:4" ht="12.75">
      <c r="B18" s="9" t="s">
        <v>5</v>
      </c>
      <c r="C18" s="11" t="s">
        <v>27</v>
      </c>
      <c r="D18" s="4">
        <v>23</v>
      </c>
    </row>
    <row r="20" spans="6:8" ht="13.5" thickBot="1">
      <c r="F20" s="16" t="s">
        <v>45</v>
      </c>
      <c r="G20" s="16" t="s">
        <v>43</v>
      </c>
      <c r="H20" s="16" t="s">
        <v>44</v>
      </c>
    </row>
    <row r="21" spans="6:8" ht="13.5" thickTop="1">
      <c r="F21" s="31">
        <v>1</v>
      </c>
      <c r="G21" s="17" t="s">
        <v>25</v>
      </c>
      <c r="H21" s="17">
        <v>16.1</v>
      </c>
    </row>
    <row r="22" spans="6:8" ht="12.75">
      <c r="F22" s="32"/>
      <c r="G22" s="15" t="s">
        <v>26</v>
      </c>
      <c r="H22" s="15">
        <v>8.8</v>
      </c>
    </row>
    <row r="23" spans="6:8" ht="12.75">
      <c r="F23" s="33"/>
      <c r="G23" s="18" t="s">
        <v>27</v>
      </c>
      <c r="H23" s="18">
        <v>4.3</v>
      </c>
    </row>
    <row r="24" spans="6:8" ht="12.75">
      <c r="F24" s="34">
        <v>2</v>
      </c>
      <c r="G24" s="19" t="s">
        <v>25</v>
      </c>
      <c r="H24" s="19">
        <v>11.2</v>
      </c>
    </row>
    <row r="25" spans="6:8" ht="12.75">
      <c r="F25" s="32"/>
      <c r="G25" s="15" t="s">
        <v>26</v>
      </c>
      <c r="H25" s="15">
        <v>16.6</v>
      </c>
    </row>
    <row r="26" spans="6:8" ht="12.75">
      <c r="F26" s="33"/>
      <c r="G26" s="18" t="s">
        <v>27</v>
      </c>
      <c r="H26" s="18">
        <v>3.6</v>
      </c>
    </row>
    <row r="27" spans="6:8" ht="12.75">
      <c r="F27" s="34">
        <v>3</v>
      </c>
      <c r="G27" s="19" t="s">
        <v>25</v>
      </c>
      <c r="H27" s="19">
        <v>8</v>
      </c>
    </row>
    <row r="28" spans="6:8" ht="12.75">
      <c r="F28" s="32"/>
      <c r="G28" s="15" t="s">
        <v>26</v>
      </c>
      <c r="H28" s="15">
        <v>11.5</v>
      </c>
    </row>
    <row r="29" spans="6:8" ht="12.75">
      <c r="F29" s="33"/>
      <c r="G29" s="18" t="s">
        <v>27</v>
      </c>
      <c r="H29" s="18">
        <v>11.3</v>
      </c>
    </row>
    <row r="30" spans="6:8" ht="12.75">
      <c r="F30" s="34">
        <v>4</v>
      </c>
      <c r="G30" s="19" t="s">
        <v>25</v>
      </c>
      <c r="H30" s="19">
        <v>23</v>
      </c>
    </row>
    <row r="31" spans="6:8" ht="12.75">
      <c r="F31" s="32"/>
      <c r="G31" s="15" t="s">
        <v>26</v>
      </c>
      <c r="H31" s="15">
        <v>19.75</v>
      </c>
    </row>
    <row r="32" spans="6:8" ht="12.75">
      <c r="F32" s="33"/>
      <c r="G32" s="18" t="s">
        <v>27</v>
      </c>
      <c r="H32" s="18">
        <v>23</v>
      </c>
    </row>
  </sheetData>
  <mergeCells count="4">
    <mergeCell ref="F21:F23"/>
    <mergeCell ref="F24:F26"/>
    <mergeCell ref="F27:F29"/>
    <mergeCell ref="F30:F3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Selkirk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computer services</cp:lastModifiedBy>
  <dcterms:created xsi:type="dcterms:W3CDTF">2006-03-14T21:56:14Z</dcterms:created>
  <dcterms:modified xsi:type="dcterms:W3CDTF">2006-04-02T02:45:31Z</dcterms:modified>
  <cp:category/>
  <cp:version/>
  <cp:contentType/>
  <cp:contentStatus/>
</cp:coreProperties>
</file>